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64" activeTab="11"/>
  </bookViews>
  <sheets>
    <sheet name="Orientações" sheetId="1" r:id="rId1"/>
    <sheet name="Jan." sheetId="2" r:id="rId2"/>
    <sheet name="Fev." sheetId="3" r:id="rId3"/>
    <sheet name="Mar." sheetId="4" r:id="rId4"/>
    <sheet name="Abr." sheetId="5" r:id="rId5"/>
    <sheet name="Mai." sheetId="6" r:id="rId6"/>
    <sheet name="Jun." sheetId="7" r:id="rId7"/>
    <sheet name="Jul." sheetId="8" r:id="rId8"/>
    <sheet name="Ago." sheetId="9" r:id="rId9"/>
    <sheet name="Set." sheetId="10" r:id="rId10"/>
    <sheet name="Out." sheetId="11" r:id="rId11"/>
    <sheet name="Nov." sheetId="12" r:id="rId12"/>
    <sheet name="Dez." sheetId="13" r:id="rId13"/>
  </sheets>
  <definedNames>
    <definedName name="Atividade">'Orientações'!$A$24:$A$37</definedName>
    <definedName name="sábado_letivo">'Orientações'!$A$38:$A$42</definedName>
  </definedNames>
  <calcPr fullCalcOnLoad="1"/>
</workbook>
</file>

<file path=xl/sharedStrings.xml><?xml version="1.0" encoding="utf-8"?>
<sst xmlns="http://schemas.openxmlformats.org/spreadsheetml/2006/main" count="372" uniqueCount="69">
  <si>
    <t>Entrada</t>
  </si>
  <si>
    <t>Saída</t>
  </si>
  <si>
    <t>Total</t>
  </si>
  <si>
    <t>N. Dias úteis</t>
  </si>
  <si>
    <t>Regime de Trabalho</t>
  </si>
  <si>
    <t>C.H. Período</t>
  </si>
  <si>
    <t>Horas Trabalhadas</t>
  </si>
  <si>
    <t>SIM</t>
  </si>
  <si>
    <t>Não</t>
  </si>
  <si>
    <t>Servidor (a):</t>
  </si>
  <si>
    <t>Período:</t>
  </si>
  <si>
    <t>à</t>
  </si>
  <si>
    <t>REGISTRO DE FREQUENCIA - IFMG CAMPUS SABARÁ</t>
  </si>
  <si>
    <t>-</t>
  </si>
  <si>
    <t>Recesso</t>
  </si>
  <si>
    <t>Lei n. 1.590 de 10 de agosto de 1995</t>
  </si>
  <si>
    <t>Fundamentação Legal:</t>
  </si>
  <si>
    <t xml:space="preserve">1) Como o registro do sistema online está inoperante, o procedimento para registrar nossa frequência será:  </t>
  </si>
  <si>
    <t xml:space="preserve">1.3) Todo servidor deverá ter o cuidado de exercer e lançar os horários de acordo com sua jornada de trabalho. </t>
  </si>
  <si>
    <t>Validação</t>
  </si>
  <si>
    <t>Atestado</t>
  </si>
  <si>
    <t>Atividades Realizadas</t>
  </si>
  <si>
    <t>SIAPE:</t>
  </si>
  <si>
    <t>Atividade 01</t>
  </si>
  <si>
    <t>Atividade 02</t>
  </si>
  <si>
    <t>Categorias:</t>
  </si>
  <si>
    <t>Atendimento ao público/aluno</t>
  </si>
  <si>
    <t>Atividades administrativas</t>
  </si>
  <si>
    <t>Participação em reuniões e eventos externos</t>
  </si>
  <si>
    <t>Participação em reuniões e eventos internos</t>
  </si>
  <si>
    <t>Capacitação, treinamento</t>
  </si>
  <si>
    <t>Ministração de aulas</t>
  </si>
  <si>
    <t>Visitas técnicas/culturais com alunos</t>
  </si>
  <si>
    <t>Licença</t>
  </si>
  <si>
    <t>Gestão de arquivos (protocolo, organização...)</t>
  </si>
  <si>
    <t>Nº Dias úteis</t>
  </si>
  <si>
    <t>Realização/Acomp. de atividades de extensão</t>
  </si>
  <si>
    <t>Realização/Acomp. de atividades de pesquisa</t>
  </si>
  <si>
    <t xml:space="preserve">  </t>
  </si>
  <si>
    <t>Prep. de aula/correção e elab. de atividades</t>
  </si>
  <si>
    <t>Procedimentos para registro de frequência dos servidores públicos federais do IFMG Campus Sabará:</t>
  </si>
  <si>
    <t xml:space="preserve">1.4) A gestão desta carga horária é de responsabilidade do servidor. O servidor que se ausentar de suas atividades sem justificativa ou que fizer lançamentos fraudulentos estará sujeito as penalidades da Lei 8.112/1990. </t>
  </si>
  <si>
    <t>1.1) Para o caso do servidor público federal da carreira de ensino básico, técnico e tecnológico, serão registradas as atividades relacionadas aos horários das aulas, atendimento aos alunos, convocações e a outras atividades presentes no plano de produtividade docente.  Devido a natureza da atividade docente, o professor poderá exercer suas atividades em locais que permitam o melhor desempenho de suas atividades em prol da instituição, excetuando as atividades de aula, atendimento ao aluno e reuniões, que obrigatoriamente são realizadas no ambiente do campus.</t>
  </si>
  <si>
    <t>5) A chefia imediata irá receber do setor de gestão de pessoas uma cópia mensal, por e-mail, do registro dos servidores sob sua gestão para simples conferência, podendo esta chamar o servidor para esclarecimentos, caso estes se façam necessários.</t>
  </si>
  <si>
    <t>6) O servidor é responsável pelas informações prestadas e pela contabilização da sua carga horária. O servidor que deixar de realizar o lançamento, não destinando ao setor de Gestão de Pessoas do campus o registro da sua carga horária total, estará assumindo as consequências pela inobservância às orientações da instituição.</t>
  </si>
  <si>
    <t>7) O pagamento dos auxílios será vinculado a entrega da folha de registro de frequência no setor de Gestão de Pessoas.</t>
  </si>
  <si>
    <t>Serviço externo</t>
  </si>
  <si>
    <t>2) Os lançamentos devem ser feitos no formato hora 00:00. Limitado ao lançamento de 8 horas diárias e respeitado o intervalo de almoço de no mínimo 1 hora. Casos exepcionais deverão ser acordados e formalizados com antecedência junto a chefia imediata do servidor. Nenhum servidor deverá exercer suas atividades após às 22:00 hs, excetuando os casos de convocação ou de prévia determinação pela chefia imediata quando da distribuição dos horários de aula e de jornada de trabalho.</t>
  </si>
  <si>
    <t>Convocação para sábado letivo</t>
  </si>
  <si>
    <t>Jogos</t>
  </si>
  <si>
    <t>Eventos</t>
  </si>
  <si>
    <t>Aplicação de atividades</t>
  </si>
  <si>
    <t>Reposição de aula</t>
  </si>
  <si>
    <t xml:space="preserve"> </t>
  </si>
  <si>
    <t>10) Em caso de servidor em licença, se esta for superior a 30 dias dentro de um mesmo mês, o servidor ficará dispensado do registro no período de licença.</t>
  </si>
  <si>
    <t>Feriado</t>
  </si>
  <si>
    <t>Aniversário de Sabará / Feriado facultativo</t>
  </si>
  <si>
    <t>Assinatura do servidor:                                                                                                                                                                  Data:               /         /2018.</t>
  </si>
  <si>
    <t>1.2) Para o servidor público federal da carreira de técnico administrativo em educação o registro deverá ser feito considerando as atividades macro da planilha.</t>
  </si>
  <si>
    <t>3) Até o 5º dia útil de cada mês todo servidor deverá preencher a planilha do excel e entregá-la ao setor de Gestão de Pessoas devidamente assinada. Lembrando que o regime de trabalho de cada um deve ser observado para o lançamento e que o setor de Gestão de Pessoas não irá receber o registro se for observada alguma irregularidade no lançamento, devendo o servidor efetuar as correções necessárias.</t>
  </si>
  <si>
    <t>Recesso de carnaval</t>
  </si>
  <si>
    <t>Feriado Semana Santa</t>
  </si>
  <si>
    <t>Feriado Sexta-feira da Paixão</t>
  </si>
  <si>
    <t>Recesso dia do trabalhador</t>
  </si>
  <si>
    <t>Feriado dia do trabalhador</t>
  </si>
  <si>
    <t>Feriado Corpus Cristis</t>
  </si>
  <si>
    <t>Recesso Corpus Cristis</t>
  </si>
  <si>
    <t>Feriado Independência do Brasil</t>
  </si>
  <si>
    <t>Recesso Natal e Ano Novo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</si>
</sst>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h]:mm:ss;@"/>
    <numFmt numFmtId="171" formatCode="[$-416]dddd\,\ d&quot; de &quot;mmmm&quot; de &quot;yyyy"/>
    <numFmt numFmtId="172" formatCode="h:mm:ss;@"/>
    <numFmt numFmtId="173" formatCode="mmm/yy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d/m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11"/>
      <color indexed="63"/>
      <name val="Times New Roman"/>
      <family val="1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222222"/>
      <name val="Times New Roman"/>
      <family val="1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44" fillId="0" borderId="10" xfId="0" applyFont="1" applyBorder="1" applyAlignment="1" applyProtection="1">
      <alignment horizontal="center"/>
      <protection locked="0"/>
    </xf>
    <xf numFmtId="20" fontId="45" fillId="0" borderId="10" xfId="0" applyNumberFormat="1" applyFont="1" applyBorder="1" applyAlignment="1" applyProtection="1">
      <alignment horizontal="center"/>
      <protection locked="0"/>
    </xf>
    <xf numFmtId="20" fontId="45" fillId="0" borderId="10" xfId="0" applyNumberFormat="1" applyFont="1" applyBorder="1" applyAlignment="1" applyProtection="1">
      <alignment horizontal="center"/>
      <protection/>
    </xf>
    <xf numFmtId="0" fontId="45" fillId="0" borderId="0" xfId="0" applyFont="1" applyAlignment="1" applyProtection="1">
      <alignment/>
      <protection locked="0"/>
    </xf>
    <xf numFmtId="0" fontId="44" fillId="0" borderId="10" xfId="0" applyFont="1" applyBorder="1" applyAlignment="1" applyProtection="1">
      <alignment/>
      <protection locked="0"/>
    </xf>
    <xf numFmtId="0" fontId="44" fillId="0" borderId="10" xfId="0" applyNumberFormat="1" applyFont="1" applyBorder="1" applyAlignment="1" applyProtection="1">
      <alignment horizontal="center"/>
      <protection locked="0"/>
    </xf>
    <xf numFmtId="14" fontId="44" fillId="0" borderId="10" xfId="0" applyNumberFormat="1" applyFont="1" applyBorder="1" applyAlignment="1" applyProtection="1">
      <alignment/>
      <protection locked="0"/>
    </xf>
    <xf numFmtId="0" fontId="45" fillId="0" borderId="0" xfId="0" applyFont="1" applyAlignment="1" applyProtection="1">
      <alignment wrapText="1"/>
      <protection locked="0"/>
    </xf>
    <xf numFmtId="0" fontId="44" fillId="0" borderId="10" xfId="0" applyNumberFormat="1" applyFont="1" applyBorder="1" applyAlignment="1" applyProtection="1">
      <alignment horizontal="center" wrapText="1"/>
      <protection locked="0"/>
    </xf>
    <xf numFmtId="0" fontId="45" fillId="0" borderId="0" xfId="0" applyFont="1" applyAlignment="1" applyProtection="1">
      <alignment horizontal="center" wrapText="1"/>
      <protection locked="0"/>
    </xf>
    <xf numFmtId="0" fontId="45" fillId="0" borderId="10" xfId="0" applyNumberFormat="1" applyFont="1" applyBorder="1" applyAlignment="1" applyProtection="1">
      <alignment horizontal="center"/>
      <protection locked="0"/>
    </xf>
    <xf numFmtId="0" fontId="45" fillId="0" borderId="10" xfId="0" applyFont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horizontal="center"/>
      <protection locked="0"/>
    </xf>
    <xf numFmtId="0" fontId="44" fillId="33" borderId="12" xfId="0" applyFont="1" applyFill="1" applyBorder="1" applyAlignment="1" applyProtection="1">
      <alignment horizontal="center"/>
      <protection locked="0"/>
    </xf>
    <xf numFmtId="0" fontId="45" fillId="33" borderId="11" xfId="0" applyFont="1" applyFill="1" applyBorder="1" applyAlignment="1" applyProtection="1">
      <alignment/>
      <protection locked="0"/>
    </xf>
    <xf numFmtId="0" fontId="45" fillId="33" borderId="12" xfId="0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/>
      <protection locked="0"/>
    </xf>
    <xf numFmtId="0" fontId="45" fillId="0" borderId="0" xfId="0" applyNumberFormat="1" applyFont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NumberFormat="1" applyFont="1" applyAlignment="1" applyProtection="1">
      <alignment horizontal="center"/>
      <protection locked="0"/>
    </xf>
    <xf numFmtId="0" fontId="45" fillId="0" borderId="10" xfId="0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5" fillId="33" borderId="14" xfId="0" applyFont="1" applyFill="1" applyBorder="1" applyAlignment="1" applyProtection="1">
      <alignment/>
      <protection/>
    </xf>
    <xf numFmtId="20" fontId="45" fillId="33" borderId="14" xfId="0" applyNumberFormat="1" applyFont="1" applyFill="1" applyBorder="1" applyAlignment="1" applyProtection="1">
      <alignment horizontal="center"/>
      <protection/>
    </xf>
    <xf numFmtId="170" fontId="45" fillId="33" borderId="14" xfId="0" applyNumberFormat="1" applyFont="1" applyFill="1" applyBorder="1" applyAlignment="1" applyProtection="1">
      <alignment/>
      <protection/>
    </xf>
    <xf numFmtId="170" fontId="45" fillId="33" borderId="14" xfId="0" applyNumberFormat="1" applyFont="1" applyFill="1" applyBorder="1" applyAlignment="1" applyProtection="1">
      <alignment horizontal="center"/>
      <protection/>
    </xf>
    <xf numFmtId="0" fontId="45" fillId="33" borderId="14" xfId="0" applyNumberFormat="1" applyFont="1" applyFill="1" applyBorder="1" applyAlignment="1" applyProtection="1">
      <alignment horizontal="center"/>
      <protection/>
    </xf>
    <xf numFmtId="0" fontId="45" fillId="0" borderId="11" xfId="0" applyFont="1" applyBorder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0" borderId="16" xfId="0" applyFont="1" applyBorder="1" applyAlignment="1" applyProtection="1">
      <alignment horizontal="center"/>
      <protection/>
    </xf>
    <xf numFmtId="0" fontId="45" fillId="0" borderId="16" xfId="0" applyNumberFormat="1" applyFont="1" applyBorder="1" applyAlignment="1" applyProtection="1">
      <alignment horizontal="center"/>
      <protection/>
    </xf>
    <xf numFmtId="0" fontId="45" fillId="0" borderId="16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0" fillId="0" borderId="0" xfId="0" applyAlignment="1">
      <alignment wrapText="1" shrinkToFit="1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justify" vertical="center"/>
    </xf>
    <xf numFmtId="0" fontId="48" fillId="33" borderId="17" xfId="0" applyFont="1" applyFill="1" applyBorder="1" applyAlignment="1">
      <alignment horizontal="left" vertical="center" wrapText="1" indent="3"/>
    </xf>
    <xf numFmtId="0" fontId="47" fillId="33" borderId="17" xfId="0" applyFont="1" applyFill="1" applyBorder="1" applyAlignment="1">
      <alignment horizontal="justify" vertical="center"/>
    </xf>
    <xf numFmtId="0" fontId="47" fillId="33" borderId="17" xfId="0" applyFont="1" applyFill="1" applyBorder="1" applyAlignment="1">
      <alignment horizontal="center" vertical="center"/>
    </xf>
    <xf numFmtId="0" fontId="44" fillId="0" borderId="11" xfId="0" applyFont="1" applyBorder="1" applyAlignment="1" applyProtection="1">
      <alignment horizontal="right"/>
      <protection locked="0"/>
    </xf>
    <xf numFmtId="0" fontId="44" fillId="0" borderId="10" xfId="0" applyFont="1" applyBorder="1" applyAlignment="1" applyProtection="1">
      <alignment horizontal="center"/>
      <protection locked="0"/>
    </xf>
    <xf numFmtId="170" fontId="49" fillId="0" borderId="0" xfId="0" applyNumberFormat="1" applyFont="1" applyBorder="1" applyAlignment="1" applyProtection="1">
      <alignment/>
      <protection/>
    </xf>
    <xf numFmtId="178" fontId="45" fillId="0" borderId="10" xfId="0" applyNumberFormat="1" applyFont="1" applyBorder="1" applyAlignment="1" applyProtection="1">
      <alignment/>
      <protection locked="0"/>
    </xf>
    <xf numFmtId="178" fontId="45" fillId="0" borderId="0" xfId="0" applyNumberFormat="1" applyFont="1" applyAlignment="1" applyProtection="1">
      <alignment/>
      <protection locked="0"/>
    </xf>
    <xf numFmtId="0" fontId="44" fillId="0" borderId="10" xfId="0" applyFont="1" applyBorder="1" applyAlignment="1" applyProtection="1">
      <alignment horizont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 wrapText="1" shrinkToFit="1"/>
    </xf>
    <xf numFmtId="0" fontId="51" fillId="0" borderId="0" xfId="0" applyFont="1" applyBorder="1" applyAlignment="1">
      <alignment horizontal="left" vertical="center"/>
    </xf>
    <xf numFmtId="0" fontId="52" fillId="0" borderId="0" xfId="0" applyFont="1" applyAlignment="1">
      <alignment/>
    </xf>
    <xf numFmtId="0" fontId="45" fillId="0" borderId="12" xfId="0" applyFont="1" applyBorder="1" applyAlignment="1" applyProtection="1">
      <alignment horizontal="center"/>
      <protection locked="0"/>
    </xf>
    <xf numFmtId="0" fontId="45" fillId="0" borderId="12" xfId="0" applyNumberFormat="1" applyFont="1" applyBorder="1" applyAlignment="1" applyProtection="1">
      <alignment horizontal="center" vertical="center"/>
      <protection locked="0"/>
    </xf>
    <xf numFmtId="0" fontId="45" fillId="0" borderId="12" xfId="0" applyNumberFormat="1" applyFont="1" applyBorder="1" applyAlignment="1" applyProtection="1">
      <alignment horizontal="center"/>
      <protection locked="0"/>
    </xf>
    <xf numFmtId="178" fontId="45" fillId="34" borderId="10" xfId="0" applyNumberFormat="1" applyFont="1" applyFill="1" applyBorder="1" applyAlignment="1" applyProtection="1">
      <alignment/>
      <protection locked="0"/>
    </xf>
    <xf numFmtId="0" fontId="45" fillId="34" borderId="10" xfId="0" applyFont="1" applyFill="1" applyBorder="1" applyAlignment="1" applyProtection="1">
      <alignment/>
      <protection/>
    </xf>
    <xf numFmtId="0" fontId="45" fillId="0" borderId="12" xfId="0" applyNumberFormat="1" applyFont="1" applyBorder="1" applyAlignment="1" applyProtection="1">
      <alignment vertical="center"/>
      <protection locked="0"/>
    </xf>
    <xf numFmtId="0" fontId="45" fillId="0" borderId="10" xfId="0" applyNumberFormat="1" applyFont="1" applyBorder="1" applyAlignment="1" applyProtection="1">
      <alignment vertical="center"/>
      <protection locked="0"/>
    </xf>
    <xf numFmtId="0" fontId="45" fillId="0" borderId="10" xfId="0" applyNumberFormat="1" applyFont="1" applyBorder="1" applyAlignment="1" applyProtection="1">
      <alignment horizontal="center" vertical="center"/>
      <protection locked="0"/>
    </xf>
    <xf numFmtId="0" fontId="45" fillId="35" borderId="12" xfId="0" applyFont="1" applyFill="1" applyBorder="1" applyAlignment="1" applyProtection="1">
      <alignment horizontal="center"/>
      <protection locked="0"/>
    </xf>
    <xf numFmtId="0" fontId="45" fillId="35" borderId="10" xfId="0" applyFont="1" applyFill="1" applyBorder="1" applyAlignment="1" applyProtection="1">
      <alignment horizontal="center"/>
      <protection locked="0"/>
    </xf>
    <xf numFmtId="0" fontId="45" fillId="0" borderId="12" xfId="0" applyNumberFormat="1" applyFont="1" applyBorder="1" applyAlignment="1" applyProtection="1">
      <alignment/>
      <protection locked="0"/>
    </xf>
    <xf numFmtId="0" fontId="45" fillId="0" borderId="10" xfId="0" applyNumberFormat="1" applyFont="1" applyBorder="1" applyAlignment="1" applyProtection="1">
      <alignment/>
      <protection locked="0"/>
    </xf>
    <xf numFmtId="0" fontId="44" fillId="0" borderId="15" xfId="0" applyFont="1" applyBorder="1" applyAlignment="1" applyProtection="1">
      <alignment horizontal="right"/>
      <protection locked="0"/>
    </xf>
    <xf numFmtId="0" fontId="44" fillId="0" borderId="12" xfId="0" applyFont="1" applyBorder="1" applyAlignment="1" applyProtection="1">
      <alignment horizontal="center"/>
      <protection locked="0"/>
    </xf>
    <xf numFmtId="0" fontId="45" fillId="0" borderId="12" xfId="0" applyFont="1" applyBorder="1" applyAlignment="1" applyProtection="1">
      <alignment/>
      <protection locked="0"/>
    </xf>
    <xf numFmtId="0" fontId="44" fillId="33" borderId="12" xfId="0" applyFont="1" applyFill="1" applyBorder="1" applyAlignment="1" applyProtection="1">
      <alignment horizontal="center" vertical="center" wrapText="1"/>
      <protection/>
    </xf>
    <xf numFmtId="170" fontId="45" fillId="33" borderId="13" xfId="0" applyNumberFormat="1" applyFont="1" applyFill="1" applyBorder="1" applyAlignment="1" applyProtection="1">
      <alignment horizontal="center"/>
      <protection/>
    </xf>
    <xf numFmtId="0" fontId="45" fillId="0" borderId="13" xfId="0" applyNumberFormat="1" applyFont="1" applyBorder="1" applyAlignment="1" applyProtection="1">
      <alignment horizontal="center"/>
      <protection/>
    </xf>
    <xf numFmtId="0" fontId="45" fillId="0" borderId="18" xfId="0" applyNumberFormat="1" applyFont="1" applyBorder="1" applyAlignment="1" applyProtection="1">
      <alignment horizontal="center"/>
      <protection locked="0"/>
    </xf>
    <xf numFmtId="0" fontId="45" fillId="35" borderId="10" xfId="0" applyFont="1" applyFill="1" applyBorder="1" applyAlignment="1" applyProtection="1">
      <alignment/>
      <protection/>
    </xf>
    <xf numFmtId="0" fontId="45" fillId="0" borderId="12" xfId="0" applyFont="1" applyBorder="1" applyAlignment="1" applyProtection="1">
      <alignment/>
      <protection locked="0"/>
    </xf>
    <xf numFmtId="0" fontId="45" fillId="0" borderId="10" xfId="0" applyFont="1" applyBorder="1" applyAlignment="1" applyProtection="1">
      <alignment/>
      <protection locked="0"/>
    </xf>
    <xf numFmtId="0" fontId="45" fillId="0" borderId="10" xfId="0" applyFont="1" applyBorder="1" applyAlignment="1" applyProtection="1">
      <alignment horizontal="center"/>
      <protection locked="0"/>
    </xf>
    <xf numFmtId="20" fontId="44" fillId="34" borderId="11" xfId="0" applyNumberFormat="1" applyFont="1" applyFill="1" applyBorder="1" applyAlignment="1" applyProtection="1">
      <alignment horizontal="center"/>
      <protection locked="0"/>
    </xf>
    <xf numFmtId="20" fontId="44" fillId="34" borderId="15" xfId="0" applyNumberFormat="1" applyFont="1" applyFill="1" applyBorder="1" applyAlignment="1" applyProtection="1">
      <alignment horizontal="center"/>
      <protection locked="0"/>
    </xf>
    <xf numFmtId="20" fontId="44" fillId="34" borderId="12" xfId="0" applyNumberFormat="1" applyFont="1" applyFill="1" applyBorder="1" applyAlignment="1" applyProtection="1">
      <alignment horizont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170" fontId="45" fillId="33" borderId="11" xfId="0" applyNumberFormat="1" applyFont="1" applyFill="1" applyBorder="1" applyAlignment="1" applyProtection="1">
      <alignment horizontal="center"/>
      <protection/>
    </xf>
    <xf numFmtId="170" fontId="45" fillId="33" borderId="15" xfId="0" applyNumberFormat="1" applyFont="1" applyFill="1" applyBorder="1" applyAlignment="1" applyProtection="1">
      <alignment horizontal="center"/>
      <protection/>
    </xf>
    <xf numFmtId="170" fontId="45" fillId="33" borderId="12" xfId="0" applyNumberFormat="1" applyFont="1" applyFill="1" applyBorder="1" applyAlignment="1" applyProtection="1">
      <alignment horizontal="center"/>
      <protection/>
    </xf>
    <xf numFmtId="0" fontId="44" fillId="0" borderId="11" xfId="0" applyFont="1" applyBorder="1" applyAlignment="1" applyProtection="1">
      <alignment horizontal="left"/>
      <protection locked="0"/>
    </xf>
    <xf numFmtId="0" fontId="44" fillId="0" borderId="15" xfId="0" applyFont="1" applyBorder="1" applyAlignment="1" applyProtection="1">
      <alignment horizontal="left"/>
      <protection locked="0"/>
    </xf>
    <xf numFmtId="0" fontId="44" fillId="0" borderId="12" xfId="0" applyFont="1" applyBorder="1" applyAlignment="1" applyProtection="1">
      <alignment horizontal="left"/>
      <protection locked="0"/>
    </xf>
    <xf numFmtId="0" fontId="44" fillId="0" borderId="10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left" wrapText="1"/>
      <protection locked="0"/>
    </xf>
    <xf numFmtId="0" fontId="44" fillId="0" borderId="15" xfId="0" applyFont="1" applyBorder="1" applyAlignment="1" applyProtection="1">
      <alignment horizontal="left" wrapText="1"/>
      <protection locked="0"/>
    </xf>
    <xf numFmtId="0" fontId="44" fillId="0" borderId="12" xfId="0" applyFont="1" applyBorder="1" applyAlignment="1" applyProtection="1">
      <alignment horizontal="left" wrapText="1"/>
      <protection locked="0"/>
    </xf>
    <xf numFmtId="0" fontId="44" fillId="0" borderId="11" xfId="0" applyFont="1" applyBorder="1" applyAlignment="1" applyProtection="1">
      <alignment horizontal="center" wrapText="1"/>
      <protection locked="0"/>
    </xf>
    <xf numFmtId="0" fontId="44" fillId="0" borderId="12" xfId="0" applyFont="1" applyBorder="1" applyAlignment="1" applyProtection="1">
      <alignment horizontal="center" wrapText="1"/>
      <protection locked="0"/>
    </xf>
    <xf numFmtId="0" fontId="53" fillId="33" borderId="10" xfId="0" applyFont="1" applyFill="1" applyBorder="1" applyAlignment="1" applyProtection="1">
      <alignment horizontal="center" wrapText="1"/>
      <protection locked="0"/>
    </xf>
    <xf numFmtId="0" fontId="53" fillId="33" borderId="14" xfId="0" applyFont="1" applyFill="1" applyBorder="1" applyAlignment="1" applyProtection="1">
      <alignment horizontal="center" wrapText="1"/>
      <protection locked="0"/>
    </xf>
    <xf numFmtId="0" fontId="45" fillId="33" borderId="14" xfId="0" applyFont="1" applyFill="1" applyBorder="1" applyAlignment="1" applyProtection="1">
      <alignment horizont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45" fillId="33" borderId="19" xfId="0" applyFont="1" applyFill="1" applyBorder="1" applyAlignment="1" applyProtection="1">
      <alignment horizontal="center"/>
      <protection locked="0"/>
    </xf>
    <xf numFmtId="20" fontId="44" fillId="34" borderId="20" xfId="0" applyNumberFormat="1" applyFont="1" applyFill="1" applyBorder="1" applyAlignment="1" applyProtection="1">
      <alignment horizontal="center" vertical="center"/>
      <protection locked="0"/>
    </xf>
    <xf numFmtId="20" fontId="44" fillId="34" borderId="16" xfId="0" applyNumberFormat="1" applyFont="1" applyFill="1" applyBorder="1" applyAlignment="1" applyProtection="1">
      <alignment horizontal="center" vertical="center"/>
      <protection locked="0"/>
    </xf>
    <xf numFmtId="20" fontId="44" fillId="34" borderId="13" xfId="0" applyNumberFormat="1" applyFont="1" applyFill="1" applyBorder="1" applyAlignment="1" applyProtection="1">
      <alignment horizontal="center" vertical="center"/>
      <protection locked="0"/>
    </xf>
    <xf numFmtId="20" fontId="44" fillId="34" borderId="21" xfId="0" applyNumberFormat="1" applyFont="1" applyFill="1" applyBorder="1" applyAlignment="1" applyProtection="1">
      <alignment horizontal="center" vertical="center"/>
      <protection locked="0"/>
    </xf>
    <xf numFmtId="20" fontId="44" fillId="34" borderId="0" xfId="0" applyNumberFormat="1" applyFont="1" applyFill="1" applyBorder="1" applyAlignment="1" applyProtection="1">
      <alignment horizontal="center" vertical="center"/>
      <protection locked="0"/>
    </xf>
    <xf numFmtId="20" fontId="44" fillId="34" borderId="18" xfId="0" applyNumberFormat="1" applyFont="1" applyFill="1" applyBorder="1" applyAlignment="1" applyProtection="1">
      <alignment horizontal="center" vertical="center"/>
      <protection locked="0"/>
    </xf>
    <xf numFmtId="20" fontId="44" fillId="34" borderId="22" xfId="0" applyNumberFormat="1" applyFont="1" applyFill="1" applyBorder="1" applyAlignment="1" applyProtection="1">
      <alignment horizontal="center" vertical="center"/>
      <protection locked="0"/>
    </xf>
    <xf numFmtId="20" fontId="44" fillId="34" borderId="23" xfId="0" applyNumberFormat="1" applyFont="1" applyFill="1" applyBorder="1" applyAlignment="1" applyProtection="1">
      <alignment horizontal="center" vertical="center"/>
      <protection locked="0"/>
    </xf>
    <xf numFmtId="20" fontId="44" fillId="34" borderId="24" xfId="0" applyNumberFormat="1" applyFont="1" applyFill="1" applyBorder="1" applyAlignment="1" applyProtection="1">
      <alignment horizontal="center" vertical="center"/>
      <protection locked="0"/>
    </xf>
    <xf numFmtId="0" fontId="45" fillId="34" borderId="11" xfId="0" applyNumberFormat="1" applyFont="1" applyFill="1" applyBorder="1" applyAlignment="1" applyProtection="1">
      <alignment horizontal="center"/>
      <protection locked="0"/>
    </xf>
    <xf numFmtId="0" fontId="45" fillId="34" borderId="12" xfId="0" applyNumberFormat="1" applyFont="1" applyFill="1" applyBorder="1" applyAlignment="1" applyProtection="1">
      <alignment horizontal="center"/>
      <protection locked="0"/>
    </xf>
    <xf numFmtId="20" fontId="2" fillId="34" borderId="11" xfId="0" applyNumberFormat="1" applyFont="1" applyFill="1" applyBorder="1" applyAlignment="1" applyProtection="1">
      <alignment horizontal="center"/>
      <protection locked="0"/>
    </xf>
    <xf numFmtId="20" fontId="2" fillId="34" borderId="15" xfId="0" applyNumberFormat="1" applyFont="1" applyFill="1" applyBorder="1" applyAlignment="1" applyProtection="1">
      <alignment horizontal="center"/>
      <protection locked="0"/>
    </xf>
    <xf numFmtId="20" fontId="2" fillId="34" borderId="12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87.7109375" style="37" customWidth="1"/>
    <col min="2" max="16384" width="9.140625" style="37" customWidth="1"/>
  </cols>
  <sheetData>
    <row r="1" ht="15">
      <c r="A1" s="40" t="s">
        <v>40</v>
      </c>
    </row>
    <row r="2" ht="15">
      <c r="A2" s="44"/>
    </row>
    <row r="3" ht="15">
      <c r="A3" s="41"/>
    </row>
    <row r="4" ht="15">
      <c r="A4" s="41" t="s">
        <v>17</v>
      </c>
    </row>
    <row r="5" ht="45">
      <c r="A5" s="42" t="s">
        <v>42</v>
      </c>
    </row>
    <row r="6" ht="15">
      <c r="A6" s="42" t="s">
        <v>58</v>
      </c>
    </row>
    <row r="7" ht="15">
      <c r="A7" s="42" t="s">
        <v>18</v>
      </c>
    </row>
    <row r="8" ht="18" customHeight="1">
      <c r="A8" s="42" t="s">
        <v>41</v>
      </c>
    </row>
    <row r="9" ht="45">
      <c r="A9" s="41" t="s">
        <v>47</v>
      </c>
    </row>
    <row r="10" ht="30">
      <c r="A10" s="41" t="s">
        <v>59</v>
      </c>
    </row>
    <row r="11" ht="30">
      <c r="A11" s="41" t="s">
        <v>43</v>
      </c>
    </row>
    <row r="12" ht="30">
      <c r="A12" s="41" t="s">
        <v>44</v>
      </c>
    </row>
    <row r="13" ht="15">
      <c r="A13" s="41" t="s">
        <v>45</v>
      </c>
    </row>
    <row r="14" ht="15">
      <c r="A14" s="41" t="s">
        <v>54</v>
      </c>
    </row>
    <row r="15" ht="15">
      <c r="A15" s="41"/>
    </row>
    <row r="16" ht="15">
      <c r="A16" s="41"/>
    </row>
    <row r="17" ht="15">
      <c r="A17" s="43" t="s">
        <v>16</v>
      </c>
    </row>
    <row r="18" ht="15">
      <c r="A18" s="41" t="s">
        <v>15</v>
      </c>
    </row>
    <row r="19" ht="15">
      <c r="A19" s="41"/>
    </row>
    <row r="20" ht="15.75">
      <c r="A20" s="38"/>
    </row>
    <row r="21" ht="15.75">
      <c r="A21" s="38"/>
    </row>
    <row r="22" ht="15.75">
      <c r="A22" s="39"/>
    </row>
    <row r="23" ht="15">
      <c r="A23" s="53" t="s">
        <v>25</v>
      </c>
    </row>
    <row r="24" ht="15">
      <c r="A24" s="54" t="s">
        <v>26</v>
      </c>
    </row>
    <row r="25" ht="15">
      <c r="A25" s="54" t="s">
        <v>27</v>
      </c>
    </row>
    <row r="26" ht="15">
      <c r="A26" s="54" t="s">
        <v>30</v>
      </c>
    </row>
    <row r="27" ht="15">
      <c r="A27" s="54" t="s">
        <v>34</v>
      </c>
    </row>
    <row r="28" ht="15">
      <c r="A28" s="52" t="s">
        <v>33</v>
      </c>
    </row>
    <row r="29" ht="15">
      <c r="A29" s="52" t="s">
        <v>31</v>
      </c>
    </row>
    <row r="30" ht="15">
      <c r="A30" s="54" t="s">
        <v>28</v>
      </c>
    </row>
    <row r="31" ht="15">
      <c r="A31" s="54" t="s">
        <v>29</v>
      </c>
    </row>
    <row r="32" ht="15">
      <c r="A32" s="52" t="s">
        <v>39</v>
      </c>
    </row>
    <row r="33" ht="15">
      <c r="A33" s="52" t="s">
        <v>36</v>
      </c>
    </row>
    <row r="34" ht="15">
      <c r="A34" s="52" t="s">
        <v>37</v>
      </c>
    </row>
    <row r="35" ht="15">
      <c r="A35" s="52" t="s">
        <v>46</v>
      </c>
    </row>
    <row r="36" ht="15">
      <c r="A36" s="52" t="s">
        <v>32</v>
      </c>
    </row>
    <row r="37" ht="15">
      <c r="A37" s="52"/>
    </row>
    <row r="38" ht="15">
      <c r="A38" s="52" t="s">
        <v>48</v>
      </c>
    </row>
    <row r="39" ht="15">
      <c r="A39" s="52" t="s">
        <v>49</v>
      </c>
    </row>
    <row r="40" ht="15">
      <c r="A40" s="52" t="s">
        <v>50</v>
      </c>
    </row>
    <row r="41" ht="15">
      <c r="A41" s="52" t="s">
        <v>52</v>
      </c>
    </row>
    <row r="42" ht="15">
      <c r="A42" s="52" t="s">
        <v>51</v>
      </c>
    </row>
  </sheetData>
  <sheetProtection select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C16">
      <selection activeCell="L40" sqref="L40"/>
    </sheetView>
  </sheetViews>
  <sheetFormatPr defaultColWidth="9.140625" defaultRowHeight="15"/>
  <cols>
    <col min="1" max="1" width="0" style="4" hidden="1" customWidth="1"/>
    <col min="2" max="2" width="12.00390625" style="4" hidden="1" customWidth="1"/>
    <col min="3" max="3" width="11.8515625" style="4" customWidth="1"/>
    <col min="4" max="4" width="12.00390625" style="4" bestFit="1" customWidth="1"/>
    <col min="5" max="8" width="10.8515625" style="19" customWidth="1"/>
    <col min="9" max="9" width="12.421875" style="19" customWidth="1"/>
    <col min="10" max="10" width="12.00390625" style="20" hidden="1" customWidth="1"/>
    <col min="11" max="11" width="4.00390625" style="20" hidden="1" customWidth="1"/>
    <col min="12" max="12" width="39.57421875" style="20" customWidth="1"/>
    <col min="13" max="13" width="39.57421875" style="4" customWidth="1"/>
    <col min="14" max="14" width="10.140625" style="4" bestFit="1" customWidth="1"/>
    <col min="15" max="15" width="2.00390625" style="4" customWidth="1"/>
    <col min="16" max="16" width="10.140625" style="4" bestFit="1" customWidth="1"/>
    <col min="17" max="16384" width="9.140625" style="4" customWidth="1"/>
  </cols>
  <sheetData>
    <row r="1" spans="3:16" ht="12.75">
      <c r="C1" s="88" t="s">
        <v>12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3:16" ht="21" customHeight="1">
      <c r="C2" s="85" t="s">
        <v>9</v>
      </c>
      <c r="D2" s="86"/>
      <c r="E2" s="86"/>
      <c r="F2" s="86"/>
      <c r="G2" s="86"/>
      <c r="H2" s="86"/>
      <c r="I2" s="86"/>
      <c r="J2" s="86"/>
      <c r="K2" s="86"/>
      <c r="L2" s="87"/>
      <c r="M2" s="45" t="s">
        <v>10</v>
      </c>
      <c r="N2" s="7">
        <f>C5</f>
        <v>43344</v>
      </c>
      <c r="O2" s="5" t="s">
        <v>11</v>
      </c>
      <c r="P2" s="7">
        <f>C34</f>
        <v>43373</v>
      </c>
    </row>
    <row r="3" spans="3:17" s="8" customFormat="1" ht="21" customHeight="1">
      <c r="C3" s="89" t="s">
        <v>22</v>
      </c>
      <c r="D3" s="90"/>
      <c r="E3" s="90"/>
      <c r="F3" s="90"/>
      <c r="G3" s="90"/>
      <c r="H3" s="90"/>
      <c r="I3" s="91"/>
      <c r="J3" s="9"/>
      <c r="K3" s="9"/>
      <c r="L3" s="92" t="s">
        <v>21</v>
      </c>
      <c r="M3" s="93"/>
      <c r="N3" s="94" t="s">
        <v>20</v>
      </c>
      <c r="O3" s="95"/>
      <c r="P3" s="94"/>
      <c r="Q3" s="10"/>
    </row>
    <row r="4" spans="3:16" ht="12.75">
      <c r="C4" s="5"/>
      <c r="D4" s="5"/>
      <c r="E4" s="46" t="s">
        <v>0</v>
      </c>
      <c r="F4" s="46" t="s">
        <v>1</v>
      </c>
      <c r="G4" s="46" t="s">
        <v>0</v>
      </c>
      <c r="H4" s="46" t="s">
        <v>1</v>
      </c>
      <c r="I4" s="46" t="s">
        <v>2</v>
      </c>
      <c r="J4" s="11"/>
      <c r="K4" s="11" t="str">
        <f>IF(J4=0," ",8)</f>
        <v> </v>
      </c>
      <c r="L4" s="6" t="s">
        <v>23</v>
      </c>
      <c r="M4" s="46" t="s">
        <v>24</v>
      </c>
      <c r="N4" s="13" t="s">
        <v>7</v>
      </c>
      <c r="O4" s="96"/>
      <c r="P4" s="14" t="s">
        <v>8</v>
      </c>
    </row>
    <row r="5" spans="1:16" ht="12.75">
      <c r="A5" s="4">
        <f>WEEKDAY(C5)</f>
        <v>7</v>
      </c>
      <c r="B5" s="4">
        <f>IF(I5&lt;&gt;"-",1,0)</f>
        <v>0</v>
      </c>
      <c r="C5" s="48">
        <v>43344</v>
      </c>
      <c r="D5" s="59" t="str">
        <f>IF(A5=1,"domingo",IF(A5=2,"segunda",IF(A5=3,"terça",IF(A5=4,"quarta",IF(A5=5,"quinta",IF(A5=6,"sexta",IF(A5=7,"sábado",0)))))))</f>
        <v>sábado</v>
      </c>
      <c r="E5" s="2" t="str">
        <f aca="true" t="shared" si="0" ref="E5:H34">IF($D5="sábado","-",IF($D5="domingo","-",0))</f>
        <v>-</v>
      </c>
      <c r="F5" s="2" t="str">
        <f t="shared" si="0"/>
        <v>-</v>
      </c>
      <c r="G5" s="2" t="str">
        <f t="shared" si="0"/>
        <v>-</v>
      </c>
      <c r="H5" s="2" t="str">
        <f t="shared" si="0"/>
        <v>-</v>
      </c>
      <c r="I5" s="3" t="str">
        <f>IF(D5="sábado","-",IF(D5="domingo","-",(F5-E5+H5-G5)))</f>
        <v>-</v>
      </c>
      <c r="J5" s="11" t="str">
        <f>IF(I5="-"," ",(8/24))</f>
        <v> </v>
      </c>
      <c r="K5" s="11" t="str">
        <f>IF(B5=0," ",8)</f>
        <v> </v>
      </c>
      <c r="L5" s="11"/>
      <c r="M5" s="12"/>
      <c r="N5" s="15"/>
      <c r="O5" s="97"/>
      <c r="P5" s="16"/>
    </row>
    <row r="6" spans="1:16" ht="12.75">
      <c r="A6" s="4">
        <f aca="true" t="shared" si="1" ref="A6:A34">WEEKDAY(C6)</f>
        <v>1</v>
      </c>
      <c r="B6" s="4">
        <f aca="true" t="shared" si="2" ref="B6:B34">IF(I6&lt;&gt;"-",1,0)</f>
        <v>0</v>
      </c>
      <c r="C6" s="48">
        <v>43345</v>
      </c>
      <c r="D6" s="59" t="str">
        <f aca="true" t="shared" si="3" ref="D6:D34">IF(A6=1,"domingo",IF(A6=2,"segunda",IF(A6=3,"terça",IF(A6=4,"quarta",IF(A6=5,"quinta",IF(A6=6,"sexta",IF(A6=7,"sábado",0)))))))</f>
        <v>domingo</v>
      </c>
      <c r="E6" s="2" t="str">
        <f t="shared" si="0"/>
        <v>-</v>
      </c>
      <c r="F6" s="2" t="str">
        <f t="shared" si="0"/>
        <v>-</v>
      </c>
      <c r="G6" s="2" t="str">
        <f t="shared" si="0"/>
        <v>-</v>
      </c>
      <c r="H6" s="2" t="str">
        <f t="shared" si="0"/>
        <v>-</v>
      </c>
      <c r="I6" s="3" t="str">
        <f aca="true" t="shared" si="4" ref="I6:I34">IF(D6="sábado","-",IF(D6="domingo","-",(F6-E6+H6-G6)))</f>
        <v>-</v>
      </c>
      <c r="J6" s="11" t="str">
        <f aca="true" t="shared" si="5" ref="J6:J34">IF(I6="-"," ",(8/24))</f>
        <v> </v>
      </c>
      <c r="K6" s="11" t="str">
        <f aca="true" t="shared" si="6" ref="K6:K34">IF(B6=0," ",8)</f>
        <v> </v>
      </c>
      <c r="L6" s="11"/>
      <c r="M6" s="12"/>
      <c r="N6" s="15"/>
      <c r="O6" s="97"/>
      <c r="P6" s="16"/>
    </row>
    <row r="7" spans="1:16" ht="12.75">
      <c r="A7" s="4">
        <f t="shared" si="1"/>
        <v>2</v>
      </c>
      <c r="B7" s="4">
        <f t="shared" si="2"/>
        <v>1</v>
      </c>
      <c r="C7" s="48">
        <v>43346</v>
      </c>
      <c r="D7" s="21" t="str">
        <f t="shared" si="3"/>
        <v>segunda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3">
        <f t="shared" si="4"/>
        <v>0</v>
      </c>
      <c r="J7" s="11">
        <f t="shared" si="5"/>
        <v>0.3333333333333333</v>
      </c>
      <c r="K7" s="11">
        <f t="shared" si="6"/>
        <v>8</v>
      </c>
      <c r="L7" s="11"/>
      <c r="M7" s="12"/>
      <c r="N7" s="15"/>
      <c r="O7" s="97"/>
      <c r="P7" s="16"/>
    </row>
    <row r="8" spans="1:16" ht="12.75">
      <c r="A8" s="4">
        <f t="shared" si="1"/>
        <v>3</v>
      </c>
      <c r="B8" s="4">
        <f t="shared" si="2"/>
        <v>1</v>
      </c>
      <c r="C8" s="48">
        <v>43347</v>
      </c>
      <c r="D8" s="21" t="str">
        <f t="shared" si="3"/>
        <v>terça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3">
        <f t="shared" si="4"/>
        <v>0</v>
      </c>
      <c r="J8" s="11">
        <f t="shared" si="5"/>
        <v>0.3333333333333333</v>
      </c>
      <c r="K8" s="11">
        <f t="shared" si="6"/>
        <v>8</v>
      </c>
      <c r="L8" s="11"/>
      <c r="M8" s="12"/>
      <c r="N8" s="15"/>
      <c r="O8" s="97"/>
      <c r="P8" s="16"/>
    </row>
    <row r="9" spans="1:16" ht="12.75">
      <c r="A9" s="4">
        <f t="shared" si="1"/>
        <v>4</v>
      </c>
      <c r="B9" s="4">
        <f t="shared" si="2"/>
        <v>1</v>
      </c>
      <c r="C9" s="48">
        <v>43348</v>
      </c>
      <c r="D9" s="21" t="str">
        <f t="shared" si="3"/>
        <v>quarta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3">
        <f t="shared" si="4"/>
        <v>0</v>
      </c>
      <c r="J9" s="11">
        <f t="shared" si="5"/>
        <v>0.3333333333333333</v>
      </c>
      <c r="K9" s="11">
        <f t="shared" si="6"/>
        <v>8</v>
      </c>
      <c r="L9" s="11"/>
      <c r="M9" s="12"/>
      <c r="N9" s="15"/>
      <c r="O9" s="97"/>
      <c r="P9" s="16"/>
    </row>
    <row r="10" spans="1:16" ht="12.75">
      <c r="A10" s="4">
        <f t="shared" si="1"/>
        <v>5</v>
      </c>
      <c r="B10" s="4">
        <f t="shared" si="2"/>
        <v>1</v>
      </c>
      <c r="C10" s="48">
        <v>43349</v>
      </c>
      <c r="D10" s="21" t="str">
        <f t="shared" si="3"/>
        <v>quinta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3">
        <f t="shared" si="4"/>
        <v>0</v>
      </c>
      <c r="J10" s="11">
        <f t="shared" si="5"/>
        <v>0.3333333333333333</v>
      </c>
      <c r="K10" s="11">
        <f t="shared" si="6"/>
        <v>8</v>
      </c>
      <c r="L10" s="11"/>
      <c r="M10" s="12"/>
      <c r="N10" s="15"/>
      <c r="O10" s="97"/>
      <c r="P10" s="16"/>
    </row>
    <row r="11" spans="1:16" ht="15" customHeight="1">
      <c r="A11" s="4">
        <f t="shared" si="1"/>
        <v>6</v>
      </c>
      <c r="B11" s="4">
        <f t="shared" si="2"/>
        <v>1</v>
      </c>
      <c r="C11" s="58">
        <v>43350</v>
      </c>
      <c r="D11" s="59" t="str">
        <f t="shared" si="3"/>
        <v>sexta</v>
      </c>
      <c r="E11" s="78" t="s">
        <v>67</v>
      </c>
      <c r="F11" s="79"/>
      <c r="G11" s="79"/>
      <c r="H11" s="79"/>
      <c r="I11" s="80"/>
      <c r="J11" s="11">
        <f t="shared" si="5"/>
        <v>0.3333333333333333</v>
      </c>
      <c r="K11" s="11">
        <f t="shared" si="6"/>
        <v>8</v>
      </c>
      <c r="L11" s="76"/>
      <c r="M11" s="75"/>
      <c r="N11" s="15"/>
      <c r="O11" s="97"/>
      <c r="P11" s="16"/>
    </row>
    <row r="12" spans="1:16" ht="12.75">
      <c r="A12" s="4">
        <f t="shared" si="1"/>
        <v>7</v>
      </c>
      <c r="B12" s="4">
        <f t="shared" si="2"/>
        <v>0</v>
      </c>
      <c r="C12" s="48">
        <v>43351</v>
      </c>
      <c r="D12" s="59" t="str">
        <f t="shared" si="3"/>
        <v>sábado</v>
      </c>
      <c r="E12" s="2" t="s">
        <v>13</v>
      </c>
      <c r="F12" s="2" t="s">
        <v>13</v>
      </c>
      <c r="G12" s="2" t="s">
        <v>13</v>
      </c>
      <c r="H12" s="2" t="s">
        <v>13</v>
      </c>
      <c r="I12" s="2" t="s">
        <v>13</v>
      </c>
      <c r="J12" s="11" t="str">
        <f t="shared" si="5"/>
        <v> </v>
      </c>
      <c r="K12" s="11" t="str">
        <f t="shared" si="6"/>
        <v> </v>
      </c>
      <c r="L12" s="66"/>
      <c r="M12" s="65"/>
      <c r="N12" s="15"/>
      <c r="O12" s="97"/>
      <c r="P12" s="16"/>
    </row>
    <row r="13" spans="1:16" ht="12.75">
      <c r="A13" s="4">
        <f t="shared" si="1"/>
        <v>1</v>
      </c>
      <c r="B13" s="4">
        <f t="shared" si="2"/>
        <v>0</v>
      </c>
      <c r="C13" s="48">
        <v>43352</v>
      </c>
      <c r="D13" s="59" t="str">
        <f t="shared" si="3"/>
        <v>domingo</v>
      </c>
      <c r="E13" s="2" t="str">
        <f t="shared" si="0"/>
        <v>-</v>
      </c>
      <c r="F13" s="2" t="str">
        <f t="shared" si="0"/>
        <v>-</v>
      </c>
      <c r="G13" s="2" t="str">
        <f t="shared" si="0"/>
        <v>-</v>
      </c>
      <c r="H13" s="2" t="str">
        <f t="shared" si="0"/>
        <v>-</v>
      </c>
      <c r="I13" s="3" t="str">
        <f t="shared" si="4"/>
        <v>-</v>
      </c>
      <c r="J13" s="11" t="str">
        <f t="shared" si="5"/>
        <v> </v>
      </c>
      <c r="K13" s="11" t="str">
        <f t="shared" si="6"/>
        <v> </v>
      </c>
      <c r="L13" s="11"/>
      <c r="M13" s="69"/>
      <c r="N13" s="15"/>
      <c r="O13" s="97"/>
      <c r="P13" s="16"/>
    </row>
    <row r="14" spans="1:16" ht="12.75">
      <c r="A14" s="4">
        <f t="shared" si="1"/>
        <v>2</v>
      </c>
      <c r="B14" s="4">
        <f t="shared" si="2"/>
        <v>1</v>
      </c>
      <c r="C14" s="48">
        <v>43353</v>
      </c>
      <c r="D14" s="21" t="str">
        <f t="shared" si="3"/>
        <v>segunda</v>
      </c>
      <c r="E14" s="2">
        <f t="shared" si="0"/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I14" s="3">
        <f t="shared" si="4"/>
        <v>0</v>
      </c>
      <c r="J14" s="11">
        <f t="shared" si="5"/>
        <v>0.3333333333333333</v>
      </c>
      <c r="K14" s="11">
        <f t="shared" si="6"/>
        <v>8</v>
      </c>
      <c r="L14" s="11"/>
      <c r="M14" s="69"/>
      <c r="N14" s="15"/>
      <c r="O14" s="97"/>
      <c r="P14" s="16"/>
    </row>
    <row r="15" spans="1:16" ht="12.75">
      <c r="A15" s="4">
        <f t="shared" si="1"/>
        <v>3</v>
      </c>
      <c r="B15" s="4">
        <f t="shared" si="2"/>
        <v>1</v>
      </c>
      <c r="C15" s="48">
        <v>43354</v>
      </c>
      <c r="D15" s="21" t="str">
        <f t="shared" si="3"/>
        <v>terça</v>
      </c>
      <c r="E15" s="2">
        <f t="shared" si="0"/>
        <v>0</v>
      </c>
      <c r="F15" s="2">
        <f t="shared" si="0"/>
        <v>0</v>
      </c>
      <c r="G15" s="2">
        <f t="shared" si="0"/>
        <v>0</v>
      </c>
      <c r="H15" s="2">
        <f t="shared" si="0"/>
        <v>0</v>
      </c>
      <c r="I15" s="3">
        <f t="shared" si="4"/>
        <v>0</v>
      </c>
      <c r="J15" s="11">
        <f t="shared" si="5"/>
        <v>0.3333333333333333</v>
      </c>
      <c r="K15" s="11">
        <f t="shared" si="6"/>
        <v>8</v>
      </c>
      <c r="L15" s="11"/>
      <c r="M15" s="69"/>
      <c r="N15" s="15"/>
      <c r="O15" s="97"/>
      <c r="P15" s="16"/>
    </row>
    <row r="16" spans="1:16" ht="12.75">
      <c r="A16" s="4">
        <f t="shared" si="1"/>
        <v>4</v>
      </c>
      <c r="B16" s="4">
        <f t="shared" si="2"/>
        <v>1</v>
      </c>
      <c r="C16" s="48">
        <v>43355</v>
      </c>
      <c r="D16" s="21" t="str">
        <f t="shared" si="3"/>
        <v>quarta</v>
      </c>
      <c r="E16" s="2">
        <f t="shared" si="0"/>
        <v>0</v>
      </c>
      <c r="F16" s="2">
        <f t="shared" si="0"/>
        <v>0</v>
      </c>
      <c r="G16" s="2">
        <f t="shared" si="0"/>
        <v>0</v>
      </c>
      <c r="H16" s="2">
        <f t="shared" si="0"/>
        <v>0</v>
      </c>
      <c r="I16" s="3">
        <f t="shared" si="4"/>
        <v>0</v>
      </c>
      <c r="J16" s="11">
        <f t="shared" si="5"/>
        <v>0.3333333333333333</v>
      </c>
      <c r="K16" s="11">
        <f t="shared" si="6"/>
        <v>8</v>
      </c>
      <c r="L16" s="11"/>
      <c r="M16" s="69"/>
      <c r="N16" s="15"/>
      <c r="O16" s="97"/>
      <c r="P16" s="16"/>
    </row>
    <row r="17" spans="1:16" ht="12.75">
      <c r="A17" s="4">
        <f t="shared" si="1"/>
        <v>5</v>
      </c>
      <c r="B17" s="4">
        <f t="shared" si="2"/>
        <v>1</v>
      </c>
      <c r="C17" s="48">
        <v>43356</v>
      </c>
      <c r="D17" s="21" t="str">
        <f t="shared" si="3"/>
        <v>quinta</v>
      </c>
      <c r="E17" s="2">
        <f t="shared" si="0"/>
        <v>0</v>
      </c>
      <c r="F17" s="2">
        <f t="shared" si="0"/>
        <v>0</v>
      </c>
      <c r="G17" s="2">
        <f t="shared" si="0"/>
        <v>0</v>
      </c>
      <c r="H17" s="2">
        <f t="shared" si="0"/>
        <v>0</v>
      </c>
      <c r="I17" s="3">
        <f t="shared" si="4"/>
        <v>0</v>
      </c>
      <c r="J17" s="11">
        <f t="shared" si="5"/>
        <v>0.3333333333333333</v>
      </c>
      <c r="K17" s="11">
        <f t="shared" si="6"/>
        <v>8</v>
      </c>
      <c r="L17" s="11"/>
      <c r="M17" s="69"/>
      <c r="N17" s="15"/>
      <c r="O17" s="97"/>
      <c r="P17" s="16"/>
    </row>
    <row r="18" spans="1:16" ht="12.75">
      <c r="A18" s="4">
        <f t="shared" si="1"/>
        <v>6</v>
      </c>
      <c r="B18" s="4">
        <f t="shared" si="2"/>
        <v>1</v>
      </c>
      <c r="C18" s="48">
        <v>43357</v>
      </c>
      <c r="D18" s="21" t="str">
        <f t="shared" si="3"/>
        <v>sexta</v>
      </c>
      <c r="E18" s="2">
        <f t="shared" si="0"/>
        <v>0</v>
      </c>
      <c r="F18" s="2">
        <f t="shared" si="0"/>
        <v>0</v>
      </c>
      <c r="G18" s="2">
        <f t="shared" si="0"/>
        <v>0</v>
      </c>
      <c r="H18" s="2">
        <f t="shared" si="0"/>
        <v>0</v>
      </c>
      <c r="I18" s="3">
        <f t="shared" si="4"/>
        <v>0</v>
      </c>
      <c r="J18" s="11">
        <f t="shared" si="5"/>
        <v>0.3333333333333333</v>
      </c>
      <c r="K18" s="11">
        <f t="shared" si="6"/>
        <v>8</v>
      </c>
      <c r="L18" s="11"/>
      <c r="M18" s="69"/>
      <c r="N18" s="15"/>
      <c r="O18" s="97"/>
      <c r="P18" s="16"/>
    </row>
    <row r="19" spans="1:16" ht="12.75">
      <c r="A19" s="4">
        <f t="shared" si="1"/>
        <v>7</v>
      </c>
      <c r="B19" s="4">
        <f t="shared" si="2"/>
        <v>0</v>
      </c>
      <c r="C19" s="48">
        <v>43358</v>
      </c>
      <c r="D19" s="59" t="str">
        <f t="shared" si="3"/>
        <v>sábado</v>
      </c>
      <c r="E19" s="2" t="str">
        <f t="shared" si="0"/>
        <v>-</v>
      </c>
      <c r="F19" s="2" t="str">
        <f t="shared" si="0"/>
        <v>-</v>
      </c>
      <c r="G19" s="2" t="str">
        <f t="shared" si="0"/>
        <v>-</v>
      </c>
      <c r="H19" s="2" t="str">
        <f t="shared" si="0"/>
        <v>-</v>
      </c>
      <c r="I19" s="3" t="str">
        <f t="shared" si="4"/>
        <v>-</v>
      </c>
      <c r="J19" s="11" t="str">
        <f t="shared" si="5"/>
        <v> </v>
      </c>
      <c r="K19" s="11" t="str">
        <f t="shared" si="6"/>
        <v> </v>
      </c>
      <c r="L19" s="11"/>
      <c r="M19" s="69"/>
      <c r="N19" s="15"/>
      <c r="O19" s="97"/>
      <c r="P19" s="16"/>
    </row>
    <row r="20" spans="1:16" ht="12.75">
      <c r="A20" s="4">
        <f t="shared" si="1"/>
        <v>1</v>
      </c>
      <c r="B20" s="4">
        <f t="shared" si="2"/>
        <v>0</v>
      </c>
      <c r="C20" s="48">
        <v>43359</v>
      </c>
      <c r="D20" s="59" t="str">
        <f t="shared" si="3"/>
        <v>domingo</v>
      </c>
      <c r="E20" s="2" t="str">
        <f t="shared" si="0"/>
        <v>-</v>
      </c>
      <c r="F20" s="2" t="str">
        <f t="shared" si="0"/>
        <v>-</v>
      </c>
      <c r="G20" s="2" t="str">
        <f t="shared" si="0"/>
        <v>-</v>
      </c>
      <c r="H20" s="2" t="str">
        <f t="shared" si="0"/>
        <v>-</v>
      </c>
      <c r="I20" s="3" t="str">
        <f t="shared" si="4"/>
        <v>-</v>
      </c>
      <c r="J20" s="11" t="str">
        <f t="shared" si="5"/>
        <v> </v>
      </c>
      <c r="K20" s="11" t="str">
        <f t="shared" si="6"/>
        <v> </v>
      </c>
      <c r="L20" s="11"/>
      <c r="M20" s="69"/>
      <c r="N20" s="15"/>
      <c r="O20" s="97"/>
      <c r="P20" s="16"/>
    </row>
    <row r="21" spans="1:16" ht="12.75">
      <c r="A21" s="4">
        <f t="shared" si="1"/>
        <v>2</v>
      </c>
      <c r="B21" s="4">
        <f t="shared" si="2"/>
        <v>1</v>
      </c>
      <c r="C21" s="48">
        <v>43360</v>
      </c>
      <c r="D21" s="21" t="str">
        <f t="shared" si="3"/>
        <v>segunda</v>
      </c>
      <c r="E21" s="2">
        <f t="shared" si="0"/>
        <v>0</v>
      </c>
      <c r="F21" s="2">
        <f t="shared" si="0"/>
        <v>0</v>
      </c>
      <c r="G21" s="2">
        <f t="shared" si="0"/>
        <v>0</v>
      </c>
      <c r="H21" s="2">
        <f t="shared" si="0"/>
        <v>0</v>
      </c>
      <c r="I21" s="3">
        <f t="shared" si="4"/>
        <v>0</v>
      </c>
      <c r="J21" s="11">
        <f t="shared" si="5"/>
        <v>0.3333333333333333</v>
      </c>
      <c r="K21" s="11">
        <f t="shared" si="6"/>
        <v>8</v>
      </c>
      <c r="L21" s="11"/>
      <c r="M21" s="12"/>
      <c r="N21" s="15"/>
      <c r="O21" s="97"/>
      <c r="P21" s="16"/>
    </row>
    <row r="22" spans="1:16" ht="12.75">
      <c r="A22" s="4">
        <f t="shared" si="1"/>
        <v>3</v>
      </c>
      <c r="B22" s="4">
        <f t="shared" si="2"/>
        <v>1</v>
      </c>
      <c r="C22" s="48">
        <v>43361</v>
      </c>
      <c r="D22" s="21" t="str">
        <f t="shared" si="3"/>
        <v>terça</v>
      </c>
      <c r="E22" s="2">
        <f t="shared" si="0"/>
        <v>0</v>
      </c>
      <c r="F22" s="2">
        <f t="shared" si="0"/>
        <v>0</v>
      </c>
      <c r="G22" s="2">
        <f t="shared" si="0"/>
        <v>0</v>
      </c>
      <c r="H22" s="2">
        <f t="shared" si="0"/>
        <v>0</v>
      </c>
      <c r="I22" s="3">
        <f t="shared" si="4"/>
        <v>0</v>
      </c>
      <c r="J22" s="11">
        <f t="shared" si="5"/>
        <v>0.3333333333333333</v>
      </c>
      <c r="K22" s="11">
        <f t="shared" si="6"/>
        <v>8</v>
      </c>
      <c r="L22" s="11"/>
      <c r="M22" s="12"/>
      <c r="N22" s="15"/>
      <c r="O22" s="97"/>
      <c r="P22" s="16"/>
    </row>
    <row r="23" spans="1:16" ht="12.75">
      <c r="A23" s="4">
        <f t="shared" si="1"/>
        <v>4</v>
      </c>
      <c r="B23" s="4">
        <f t="shared" si="2"/>
        <v>1</v>
      </c>
      <c r="C23" s="48">
        <v>43362</v>
      </c>
      <c r="D23" s="21" t="str">
        <f t="shared" si="3"/>
        <v>quarta</v>
      </c>
      <c r="E23" s="2">
        <v>0</v>
      </c>
      <c r="F23" s="2">
        <v>0</v>
      </c>
      <c r="G23" s="2">
        <v>0</v>
      </c>
      <c r="H23" s="2">
        <v>0</v>
      </c>
      <c r="I23" s="3">
        <f>IF(D23="domingo","-",(F23-E23+H23-G23))</f>
        <v>0</v>
      </c>
      <c r="J23" s="11">
        <f>IF(I23="-"," ",(8/24))</f>
        <v>0.3333333333333333</v>
      </c>
      <c r="K23" s="11">
        <f>IF(B23=0," ",8)</f>
        <v>8</v>
      </c>
      <c r="L23" s="11"/>
      <c r="M23" s="12"/>
      <c r="N23" s="15"/>
      <c r="O23" s="97"/>
      <c r="P23" s="16"/>
    </row>
    <row r="24" spans="1:16" ht="12.75">
      <c r="A24" s="4">
        <f t="shared" si="1"/>
        <v>5</v>
      </c>
      <c r="B24" s="4">
        <f t="shared" si="2"/>
        <v>1</v>
      </c>
      <c r="C24" s="48">
        <v>43363</v>
      </c>
      <c r="D24" s="21" t="str">
        <f t="shared" si="3"/>
        <v>quinta</v>
      </c>
      <c r="E24" s="2">
        <f t="shared" si="0"/>
        <v>0</v>
      </c>
      <c r="F24" s="2">
        <f t="shared" si="0"/>
        <v>0</v>
      </c>
      <c r="G24" s="2">
        <f t="shared" si="0"/>
        <v>0</v>
      </c>
      <c r="H24" s="2">
        <f t="shared" si="0"/>
        <v>0</v>
      </c>
      <c r="I24" s="3">
        <f t="shared" si="4"/>
        <v>0</v>
      </c>
      <c r="J24" s="11">
        <f t="shared" si="5"/>
        <v>0.3333333333333333</v>
      </c>
      <c r="K24" s="11">
        <f t="shared" si="6"/>
        <v>8</v>
      </c>
      <c r="L24" s="11"/>
      <c r="M24" s="12"/>
      <c r="N24" s="15"/>
      <c r="O24" s="97"/>
      <c r="P24" s="16"/>
    </row>
    <row r="25" spans="1:16" ht="12.75">
      <c r="A25" s="4">
        <f t="shared" si="1"/>
        <v>6</v>
      </c>
      <c r="B25" s="4">
        <f t="shared" si="2"/>
        <v>1</v>
      </c>
      <c r="C25" s="48">
        <v>43364</v>
      </c>
      <c r="D25" s="21" t="str">
        <f t="shared" si="3"/>
        <v>sexta</v>
      </c>
      <c r="E25" s="2">
        <f t="shared" si="0"/>
        <v>0</v>
      </c>
      <c r="F25" s="2">
        <f t="shared" si="0"/>
        <v>0</v>
      </c>
      <c r="G25" s="2">
        <f t="shared" si="0"/>
        <v>0</v>
      </c>
      <c r="H25" s="2">
        <f t="shared" si="0"/>
        <v>0</v>
      </c>
      <c r="I25" s="3">
        <f t="shared" si="4"/>
        <v>0</v>
      </c>
      <c r="J25" s="11">
        <f t="shared" si="5"/>
        <v>0.3333333333333333</v>
      </c>
      <c r="K25" s="11">
        <f t="shared" si="6"/>
        <v>8</v>
      </c>
      <c r="L25" s="11"/>
      <c r="M25" s="12"/>
      <c r="N25" s="15"/>
      <c r="O25" s="97"/>
      <c r="P25" s="16"/>
    </row>
    <row r="26" spans="1:16" ht="12.75">
      <c r="A26" s="4">
        <f t="shared" si="1"/>
        <v>7</v>
      </c>
      <c r="B26" s="4">
        <f t="shared" si="2"/>
        <v>0</v>
      </c>
      <c r="C26" s="48">
        <v>43365</v>
      </c>
      <c r="D26" s="59" t="str">
        <f t="shared" si="3"/>
        <v>sábado</v>
      </c>
      <c r="E26" s="2" t="str">
        <f t="shared" si="0"/>
        <v>-</v>
      </c>
      <c r="F26" s="2" t="str">
        <f t="shared" si="0"/>
        <v>-</v>
      </c>
      <c r="G26" s="2" t="str">
        <f t="shared" si="0"/>
        <v>-</v>
      </c>
      <c r="H26" s="2" t="str">
        <f t="shared" si="0"/>
        <v>-</v>
      </c>
      <c r="I26" s="3" t="str">
        <f t="shared" si="4"/>
        <v>-</v>
      </c>
      <c r="J26" s="11" t="str">
        <f t="shared" si="5"/>
        <v> </v>
      </c>
      <c r="K26" s="11" t="str">
        <f t="shared" si="6"/>
        <v> </v>
      </c>
      <c r="L26" s="11"/>
      <c r="M26" s="12"/>
      <c r="N26" s="15"/>
      <c r="O26" s="97"/>
      <c r="P26" s="16"/>
    </row>
    <row r="27" spans="1:16" ht="12.75">
      <c r="A27" s="4">
        <f t="shared" si="1"/>
        <v>1</v>
      </c>
      <c r="B27" s="4">
        <f t="shared" si="2"/>
        <v>0</v>
      </c>
      <c r="C27" s="48">
        <v>43366</v>
      </c>
      <c r="D27" s="59" t="str">
        <f t="shared" si="3"/>
        <v>domingo</v>
      </c>
      <c r="E27" s="2" t="str">
        <f t="shared" si="0"/>
        <v>-</v>
      </c>
      <c r="F27" s="2" t="str">
        <f t="shared" si="0"/>
        <v>-</v>
      </c>
      <c r="G27" s="2" t="str">
        <f t="shared" si="0"/>
        <v>-</v>
      </c>
      <c r="H27" s="2" t="str">
        <f t="shared" si="0"/>
        <v>-</v>
      </c>
      <c r="I27" s="3" t="str">
        <f t="shared" si="4"/>
        <v>-</v>
      </c>
      <c r="J27" s="11" t="str">
        <f t="shared" si="5"/>
        <v> </v>
      </c>
      <c r="K27" s="11" t="str">
        <f t="shared" si="6"/>
        <v> </v>
      </c>
      <c r="L27" s="11"/>
      <c r="M27" s="12"/>
      <c r="N27" s="15"/>
      <c r="O27" s="97"/>
      <c r="P27" s="16"/>
    </row>
    <row r="28" spans="1:16" ht="12.75">
      <c r="A28" s="4">
        <f t="shared" si="1"/>
        <v>2</v>
      </c>
      <c r="B28" s="4">
        <f t="shared" si="2"/>
        <v>1</v>
      </c>
      <c r="C28" s="48">
        <v>43367</v>
      </c>
      <c r="D28" s="21" t="str">
        <f t="shared" si="3"/>
        <v>segunda</v>
      </c>
      <c r="E28" s="2">
        <f t="shared" si="0"/>
        <v>0</v>
      </c>
      <c r="F28" s="2">
        <f t="shared" si="0"/>
        <v>0</v>
      </c>
      <c r="G28" s="2">
        <f t="shared" si="0"/>
        <v>0</v>
      </c>
      <c r="H28" s="2">
        <f t="shared" si="0"/>
        <v>0</v>
      </c>
      <c r="I28" s="3">
        <f t="shared" si="4"/>
        <v>0</v>
      </c>
      <c r="J28" s="11">
        <f t="shared" si="5"/>
        <v>0.3333333333333333</v>
      </c>
      <c r="K28" s="11">
        <f t="shared" si="6"/>
        <v>8</v>
      </c>
      <c r="L28" s="11"/>
      <c r="M28" s="12"/>
      <c r="N28" s="15"/>
      <c r="O28" s="97"/>
      <c r="P28" s="16"/>
    </row>
    <row r="29" spans="1:16" ht="12.75">
      <c r="A29" s="4">
        <f t="shared" si="1"/>
        <v>3</v>
      </c>
      <c r="B29" s="4">
        <f t="shared" si="2"/>
        <v>1</v>
      </c>
      <c r="C29" s="48">
        <v>43368</v>
      </c>
      <c r="D29" s="21" t="str">
        <f t="shared" si="3"/>
        <v>terça</v>
      </c>
      <c r="E29" s="2">
        <f t="shared" si="0"/>
        <v>0</v>
      </c>
      <c r="F29" s="2">
        <f t="shared" si="0"/>
        <v>0</v>
      </c>
      <c r="G29" s="2">
        <f t="shared" si="0"/>
        <v>0</v>
      </c>
      <c r="H29" s="2">
        <f t="shared" si="0"/>
        <v>0</v>
      </c>
      <c r="I29" s="3">
        <f t="shared" si="4"/>
        <v>0</v>
      </c>
      <c r="J29" s="11">
        <f t="shared" si="5"/>
        <v>0.3333333333333333</v>
      </c>
      <c r="K29" s="11">
        <f t="shared" si="6"/>
        <v>8</v>
      </c>
      <c r="L29" s="11"/>
      <c r="M29" s="12"/>
      <c r="N29" s="15"/>
      <c r="O29" s="97"/>
      <c r="P29" s="16"/>
    </row>
    <row r="30" spans="1:16" ht="12.75">
      <c r="A30" s="4">
        <f t="shared" si="1"/>
        <v>4</v>
      </c>
      <c r="B30" s="4">
        <f t="shared" si="2"/>
        <v>1</v>
      </c>
      <c r="C30" s="48">
        <v>43369</v>
      </c>
      <c r="D30" s="21" t="str">
        <f t="shared" si="3"/>
        <v>quarta</v>
      </c>
      <c r="E30" s="2">
        <f t="shared" si="0"/>
        <v>0</v>
      </c>
      <c r="F30" s="2">
        <f t="shared" si="0"/>
        <v>0</v>
      </c>
      <c r="G30" s="2">
        <f t="shared" si="0"/>
        <v>0</v>
      </c>
      <c r="H30" s="2">
        <f t="shared" si="0"/>
        <v>0</v>
      </c>
      <c r="I30" s="3">
        <f t="shared" si="4"/>
        <v>0</v>
      </c>
      <c r="J30" s="11">
        <f t="shared" si="5"/>
        <v>0.3333333333333333</v>
      </c>
      <c r="K30" s="11">
        <f t="shared" si="6"/>
        <v>8</v>
      </c>
      <c r="L30" s="11"/>
      <c r="M30" s="12"/>
      <c r="N30" s="15"/>
      <c r="O30" s="97"/>
      <c r="P30" s="16"/>
    </row>
    <row r="31" spans="1:16" ht="12.75">
      <c r="A31" s="4">
        <f t="shared" si="1"/>
        <v>5</v>
      </c>
      <c r="B31" s="4">
        <f t="shared" si="2"/>
        <v>1</v>
      </c>
      <c r="C31" s="48">
        <v>43370</v>
      </c>
      <c r="D31" s="21" t="str">
        <f t="shared" si="3"/>
        <v>quinta</v>
      </c>
      <c r="E31" s="2">
        <f t="shared" si="0"/>
        <v>0</v>
      </c>
      <c r="F31" s="2">
        <f t="shared" si="0"/>
        <v>0</v>
      </c>
      <c r="G31" s="2">
        <f t="shared" si="0"/>
        <v>0</v>
      </c>
      <c r="H31" s="2">
        <f t="shared" si="0"/>
        <v>0</v>
      </c>
      <c r="I31" s="3">
        <f t="shared" si="4"/>
        <v>0</v>
      </c>
      <c r="J31" s="11">
        <f t="shared" si="5"/>
        <v>0.3333333333333333</v>
      </c>
      <c r="K31" s="11">
        <f t="shared" si="6"/>
        <v>8</v>
      </c>
      <c r="L31" s="11"/>
      <c r="M31" s="12"/>
      <c r="N31" s="15"/>
      <c r="O31" s="97"/>
      <c r="P31" s="16"/>
    </row>
    <row r="32" spans="1:16" ht="12.75">
      <c r="A32" s="4">
        <f t="shared" si="1"/>
        <v>6</v>
      </c>
      <c r="B32" s="4">
        <f t="shared" si="2"/>
        <v>1</v>
      </c>
      <c r="C32" s="48">
        <v>43371</v>
      </c>
      <c r="D32" s="21" t="str">
        <f t="shared" si="3"/>
        <v>sexta</v>
      </c>
      <c r="E32" s="2">
        <f t="shared" si="0"/>
        <v>0</v>
      </c>
      <c r="F32" s="2">
        <f t="shared" si="0"/>
        <v>0</v>
      </c>
      <c r="G32" s="2">
        <f t="shared" si="0"/>
        <v>0</v>
      </c>
      <c r="H32" s="2">
        <f t="shared" si="0"/>
        <v>0</v>
      </c>
      <c r="I32" s="3">
        <f t="shared" si="4"/>
        <v>0</v>
      </c>
      <c r="J32" s="11">
        <f t="shared" si="5"/>
        <v>0.3333333333333333</v>
      </c>
      <c r="K32" s="11">
        <f t="shared" si="6"/>
        <v>8</v>
      </c>
      <c r="L32" s="11"/>
      <c r="M32" s="12"/>
      <c r="N32" s="15"/>
      <c r="O32" s="97"/>
      <c r="P32" s="16"/>
    </row>
    <row r="33" spans="1:16" ht="12.75">
      <c r="A33" s="4">
        <f t="shared" si="1"/>
        <v>7</v>
      </c>
      <c r="B33" s="4">
        <f t="shared" si="2"/>
        <v>0</v>
      </c>
      <c r="C33" s="48">
        <v>43372</v>
      </c>
      <c r="D33" s="59" t="str">
        <f t="shared" si="3"/>
        <v>sábado</v>
      </c>
      <c r="E33" s="2" t="str">
        <f t="shared" si="0"/>
        <v>-</v>
      </c>
      <c r="F33" s="2" t="str">
        <f t="shared" si="0"/>
        <v>-</v>
      </c>
      <c r="G33" s="2" t="str">
        <f t="shared" si="0"/>
        <v>-</v>
      </c>
      <c r="H33" s="2" t="str">
        <f t="shared" si="0"/>
        <v>-</v>
      </c>
      <c r="I33" s="3" t="str">
        <f t="shared" si="4"/>
        <v>-</v>
      </c>
      <c r="J33" s="11" t="str">
        <f t="shared" si="5"/>
        <v> </v>
      </c>
      <c r="K33" s="11" t="str">
        <f t="shared" si="6"/>
        <v> </v>
      </c>
      <c r="L33" s="11"/>
      <c r="M33" s="12"/>
      <c r="N33" s="15"/>
      <c r="O33" s="97"/>
      <c r="P33" s="16"/>
    </row>
    <row r="34" spans="1:16" ht="12.75">
      <c r="A34" s="4">
        <f t="shared" si="1"/>
        <v>1</v>
      </c>
      <c r="B34" s="4">
        <f t="shared" si="2"/>
        <v>0</v>
      </c>
      <c r="C34" s="48">
        <v>43373</v>
      </c>
      <c r="D34" s="59" t="str">
        <f t="shared" si="3"/>
        <v>domingo</v>
      </c>
      <c r="E34" s="2" t="str">
        <f t="shared" si="0"/>
        <v>-</v>
      </c>
      <c r="F34" s="2" t="str">
        <f t="shared" si="0"/>
        <v>-</v>
      </c>
      <c r="G34" s="2" t="str">
        <f t="shared" si="0"/>
        <v>-</v>
      </c>
      <c r="H34" s="2" t="str">
        <f t="shared" si="0"/>
        <v>-</v>
      </c>
      <c r="I34" s="3" t="str">
        <f t="shared" si="4"/>
        <v>-</v>
      </c>
      <c r="J34" s="11" t="str">
        <f t="shared" si="5"/>
        <v> </v>
      </c>
      <c r="K34" s="11" t="str">
        <f t="shared" si="6"/>
        <v> </v>
      </c>
      <c r="L34" s="11"/>
      <c r="M34" s="12"/>
      <c r="N34" s="15"/>
      <c r="O34" s="97"/>
      <c r="P34" s="17"/>
    </row>
    <row r="35" spans="1:16" s="25" customFormat="1" ht="25.5">
      <c r="A35" s="22"/>
      <c r="B35" s="22"/>
      <c r="C35" s="23"/>
      <c r="D35" s="23" t="s">
        <v>3</v>
      </c>
      <c r="E35" s="23" t="s">
        <v>4</v>
      </c>
      <c r="F35" s="23" t="s">
        <v>5</v>
      </c>
      <c r="G35" s="23"/>
      <c r="H35" s="23"/>
      <c r="I35" s="23" t="s">
        <v>6</v>
      </c>
      <c r="J35" s="24"/>
      <c r="K35" s="24"/>
      <c r="L35" s="24"/>
      <c r="M35" s="23"/>
      <c r="N35" s="81" t="s">
        <v>19</v>
      </c>
      <c r="O35" s="81"/>
      <c r="P35" s="81"/>
    </row>
    <row r="36" spans="2:16" s="22" customFormat="1" ht="12.75">
      <c r="B36" s="22">
        <f>(E36+(E36/60))</f>
        <v>0.33888888888888885</v>
      </c>
      <c r="C36" s="26"/>
      <c r="D36" s="26">
        <v>19</v>
      </c>
      <c r="E36" s="27">
        <v>0.3333333333333333</v>
      </c>
      <c r="F36" s="28">
        <f>E36*D36</f>
        <v>6.333333333333333</v>
      </c>
      <c r="G36" s="29"/>
      <c r="H36" s="29"/>
      <c r="I36" s="28">
        <f>SUM(I5:I34)</f>
        <v>0</v>
      </c>
      <c r="J36" s="30">
        <f>SUM(J5:J34)</f>
        <v>6.666666666666664</v>
      </c>
      <c r="K36" s="30">
        <f>SUM(K5:K34)</f>
        <v>160</v>
      </c>
      <c r="L36" s="30"/>
      <c r="M36" s="29"/>
      <c r="N36" s="82" t="str">
        <f>IF(N37=0,"Correto","Pendente")</f>
        <v>Pendente</v>
      </c>
      <c r="O36" s="83"/>
      <c r="P36" s="84"/>
    </row>
    <row r="37" spans="2:16" s="22" customFormat="1" ht="12.75">
      <c r="B37" s="22">
        <f>B36*D36</f>
        <v>6.438888888888888</v>
      </c>
      <c r="C37" s="31"/>
      <c r="D37" s="32"/>
      <c r="E37" s="33"/>
      <c r="F37" s="33"/>
      <c r="G37" s="33"/>
      <c r="H37" s="33"/>
      <c r="I37" s="33"/>
      <c r="J37" s="34">
        <f>J36*24</f>
        <v>159.99999999999994</v>
      </c>
      <c r="K37" s="34"/>
      <c r="L37" s="34"/>
      <c r="M37" s="35"/>
      <c r="N37" s="47">
        <f>F36-I36</f>
        <v>6.333333333333333</v>
      </c>
      <c r="O37" s="36"/>
      <c r="P37" s="36"/>
    </row>
    <row r="38" spans="2:16" ht="22.5" customHeight="1">
      <c r="B38" s="18"/>
      <c r="C38" s="85" t="s">
        <v>57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7"/>
    </row>
  </sheetData>
  <sheetProtection/>
  <mergeCells count="10">
    <mergeCell ref="C1:P1"/>
    <mergeCell ref="N3:P3"/>
    <mergeCell ref="O4:O34"/>
    <mergeCell ref="C38:P38"/>
    <mergeCell ref="N36:P36"/>
    <mergeCell ref="N35:P35"/>
    <mergeCell ref="C2:L2"/>
    <mergeCell ref="C3:I3"/>
    <mergeCell ref="E11:I11"/>
    <mergeCell ref="L3:M3"/>
  </mergeCells>
  <dataValidations count="2">
    <dataValidation type="list" allowBlank="1" showInputMessage="1" showErrorMessage="1" sqref="L5:M8 L32:M34 L18:M22 L25:M29 L12:L15 M13:M15">
      <formula1>Atividade</formula1>
    </dataValidation>
    <dataValidation type="list" allowBlank="1" showInputMessage="1" showErrorMessage="1" sqref="L23:M23">
      <formula1>sábado_letivo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7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C13">
      <selection activeCell="L32" sqref="L32"/>
    </sheetView>
  </sheetViews>
  <sheetFormatPr defaultColWidth="9.140625" defaultRowHeight="15"/>
  <cols>
    <col min="1" max="1" width="0" style="4" hidden="1" customWidth="1"/>
    <col min="2" max="2" width="12.00390625" style="4" hidden="1" customWidth="1"/>
    <col min="3" max="3" width="11.8515625" style="4" customWidth="1"/>
    <col min="4" max="4" width="12.00390625" style="4" bestFit="1" customWidth="1"/>
    <col min="5" max="8" width="10.8515625" style="19" customWidth="1"/>
    <col min="9" max="9" width="12.421875" style="19" customWidth="1"/>
    <col min="10" max="10" width="12.00390625" style="20" hidden="1" customWidth="1"/>
    <col min="11" max="11" width="4.00390625" style="20" hidden="1" customWidth="1"/>
    <col min="12" max="12" width="37.421875" style="20" customWidth="1"/>
    <col min="13" max="13" width="37.421875" style="4" customWidth="1"/>
    <col min="14" max="14" width="10.140625" style="4" bestFit="1" customWidth="1"/>
    <col min="15" max="15" width="2.00390625" style="4" customWidth="1"/>
    <col min="16" max="16" width="10.140625" style="4" bestFit="1" customWidth="1"/>
    <col min="17" max="16384" width="9.140625" style="4" customWidth="1"/>
  </cols>
  <sheetData>
    <row r="1" spans="3:16" ht="12.75">
      <c r="C1" s="88" t="s">
        <v>12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3:16" ht="18.75" customHeight="1">
      <c r="C2" s="85" t="s">
        <v>9</v>
      </c>
      <c r="D2" s="86"/>
      <c r="E2" s="86"/>
      <c r="F2" s="86"/>
      <c r="G2" s="86"/>
      <c r="H2" s="86"/>
      <c r="I2" s="86"/>
      <c r="J2" s="86"/>
      <c r="K2" s="86"/>
      <c r="L2" s="87"/>
      <c r="M2" s="45" t="s">
        <v>10</v>
      </c>
      <c r="N2" s="7">
        <f>C5</f>
        <v>43374</v>
      </c>
      <c r="O2" s="5" t="s">
        <v>11</v>
      </c>
      <c r="P2" s="7">
        <f>C35</f>
        <v>43404</v>
      </c>
    </row>
    <row r="3" spans="3:17" s="8" customFormat="1" ht="18.75" customHeight="1">
      <c r="C3" s="89" t="s">
        <v>22</v>
      </c>
      <c r="D3" s="90"/>
      <c r="E3" s="90"/>
      <c r="F3" s="90"/>
      <c r="G3" s="90"/>
      <c r="H3" s="90"/>
      <c r="I3" s="91"/>
      <c r="J3" s="9"/>
      <c r="K3" s="9"/>
      <c r="L3" s="92" t="s">
        <v>21</v>
      </c>
      <c r="M3" s="93"/>
      <c r="N3" s="94" t="s">
        <v>20</v>
      </c>
      <c r="O3" s="95"/>
      <c r="P3" s="94"/>
      <c r="Q3" s="10"/>
    </row>
    <row r="4" spans="3:16" ht="12.75">
      <c r="C4" s="5"/>
      <c r="D4" s="5"/>
      <c r="E4" s="46" t="s">
        <v>0</v>
      </c>
      <c r="F4" s="46" t="s">
        <v>1</v>
      </c>
      <c r="G4" s="46" t="s">
        <v>0</v>
      </c>
      <c r="H4" s="46" t="s">
        <v>1</v>
      </c>
      <c r="I4" s="46" t="s">
        <v>2</v>
      </c>
      <c r="J4" s="11"/>
      <c r="K4" s="11" t="str">
        <f>IF(J4=0," ",8)</f>
        <v> </v>
      </c>
      <c r="L4" s="6" t="s">
        <v>23</v>
      </c>
      <c r="M4" s="46" t="s">
        <v>24</v>
      </c>
      <c r="N4" s="13" t="s">
        <v>7</v>
      </c>
      <c r="O4" s="96"/>
      <c r="P4" s="14" t="s">
        <v>8</v>
      </c>
    </row>
    <row r="5" spans="1:16" ht="12.75">
      <c r="A5" s="49">
        <f>WEEKDAY(C5)</f>
        <v>2</v>
      </c>
      <c r="B5" s="49">
        <f>IF(I5&lt;&gt;"-",1,0)</f>
        <v>1</v>
      </c>
      <c r="C5" s="48">
        <v>43374</v>
      </c>
      <c r="D5" s="21" t="str">
        <f>IF(A5=1,"domingo",IF(A5=2,"segunda",IF(A5=3,"terça",IF(A5=4,"quarta",IF(A5=5,"quinta",IF(A5=6,"sexta",IF(A5=7,"sábado",0)))))))</f>
        <v>segunda</v>
      </c>
      <c r="E5" s="2">
        <f aca="true" t="shared" si="0" ref="E5:I35">IF($D5="sábado","-",IF($D5="domingo","-",0))</f>
        <v>0</v>
      </c>
      <c r="F5" s="2">
        <f t="shared" si="0"/>
        <v>0</v>
      </c>
      <c r="G5" s="2">
        <f t="shared" si="0"/>
        <v>0</v>
      </c>
      <c r="H5" s="2">
        <f t="shared" si="0"/>
        <v>0</v>
      </c>
      <c r="I5" s="3">
        <f>IF(D5="sábado","-",IF(D5="domingo","-",(F5-E5+H5-G5)))</f>
        <v>0</v>
      </c>
      <c r="J5" s="11">
        <f>IF(I5="-"," ",(8/24))</f>
        <v>0.3333333333333333</v>
      </c>
      <c r="K5" s="11">
        <f>IF(B5=0," ",8)</f>
        <v>8</v>
      </c>
      <c r="L5" s="11"/>
      <c r="M5" s="12"/>
      <c r="N5" s="15"/>
      <c r="O5" s="97"/>
      <c r="P5" s="16"/>
    </row>
    <row r="6" spans="1:16" ht="12.75">
      <c r="A6" s="49">
        <f aca="true" t="shared" si="1" ref="A6:A35">WEEKDAY(C6)</f>
        <v>3</v>
      </c>
      <c r="B6" s="49">
        <f aca="true" t="shared" si="2" ref="B6:B35">IF(I6&lt;&gt;"-",1,0)</f>
        <v>1</v>
      </c>
      <c r="C6" s="48">
        <v>43375</v>
      </c>
      <c r="D6" s="21" t="str">
        <f aca="true" t="shared" si="3" ref="D6:D35">IF(A6=1,"domingo",IF(A6=2,"segunda",IF(A6=3,"terça",IF(A6=4,"quarta",IF(A6=5,"quinta",IF(A6=6,"sexta",IF(A6=7,"sábado",0)))))))</f>
        <v>terça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3">
        <f>IF(D6="sábado","-",IF(D6="domingo","-",(F6-E6+H6-G6)))</f>
        <v>0</v>
      </c>
      <c r="J6" s="11">
        <f aca="true" t="shared" si="4" ref="J6:J35">IF(I6="-"," ",(8/24))</f>
        <v>0.3333333333333333</v>
      </c>
      <c r="K6" s="11">
        <f aca="true" t="shared" si="5" ref="K6:K35">IF(B6=0," ",8)</f>
        <v>8</v>
      </c>
      <c r="L6" s="11"/>
      <c r="M6" s="12"/>
      <c r="N6" s="15"/>
      <c r="O6" s="97"/>
      <c r="P6" s="16"/>
    </row>
    <row r="7" spans="1:16" ht="12.75">
      <c r="A7" s="49">
        <f t="shared" si="1"/>
        <v>4</v>
      </c>
      <c r="B7" s="49">
        <f t="shared" si="2"/>
        <v>1</v>
      </c>
      <c r="C7" s="48">
        <v>43376</v>
      </c>
      <c r="D7" s="21" t="str">
        <f t="shared" si="3"/>
        <v>quarta</v>
      </c>
      <c r="E7" s="2">
        <v>0</v>
      </c>
      <c r="F7" s="2">
        <v>0</v>
      </c>
      <c r="G7" s="2">
        <v>0</v>
      </c>
      <c r="H7" s="2">
        <v>0</v>
      </c>
      <c r="I7" s="3">
        <f>IF(D7="domingo","-",(F7-E7+H7-G7))</f>
        <v>0</v>
      </c>
      <c r="J7" s="11">
        <f>IF(I7="-"," ",(8/24))</f>
        <v>0.3333333333333333</v>
      </c>
      <c r="K7" s="11">
        <f>IF(B7=0," ",8)</f>
        <v>8</v>
      </c>
      <c r="L7" s="11"/>
      <c r="M7" s="12"/>
      <c r="N7" s="15"/>
      <c r="O7" s="97"/>
      <c r="P7" s="16"/>
    </row>
    <row r="8" spans="1:16" ht="12.75">
      <c r="A8" s="49">
        <f t="shared" si="1"/>
        <v>5</v>
      </c>
      <c r="B8" s="49">
        <f t="shared" si="2"/>
        <v>1</v>
      </c>
      <c r="C8" s="48">
        <v>43377</v>
      </c>
      <c r="D8" s="21" t="str">
        <f t="shared" si="3"/>
        <v>quinta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3">
        <f aca="true" t="shared" si="6" ref="I8:I13">IF(D8="sábado","-",IF(D8="domingo","-",(F8-E8+H8-G8)))</f>
        <v>0</v>
      </c>
      <c r="J8" s="11">
        <f t="shared" si="4"/>
        <v>0.3333333333333333</v>
      </c>
      <c r="K8" s="11">
        <f t="shared" si="5"/>
        <v>8</v>
      </c>
      <c r="L8" s="11"/>
      <c r="M8" s="12"/>
      <c r="N8" s="15"/>
      <c r="O8" s="97"/>
      <c r="P8" s="16"/>
    </row>
    <row r="9" spans="1:16" ht="12.75">
      <c r="A9" s="49">
        <f t="shared" si="1"/>
        <v>6</v>
      </c>
      <c r="B9" s="49">
        <f t="shared" si="2"/>
        <v>1</v>
      </c>
      <c r="C9" s="48">
        <v>43378</v>
      </c>
      <c r="D9" s="21" t="str">
        <f t="shared" si="3"/>
        <v>sexta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3">
        <f t="shared" si="6"/>
        <v>0</v>
      </c>
      <c r="J9" s="11">
        <f t="shared" si="4"/>
        <v>0.3333333333333333</v>
      </c>
      <c r="K9" s="11">
        <f t="shared" si="5"/>
        <v>8</v>
      </c>
      <c r="L9" s="11"/>
      <c r="M9" s="12"/>
      <c r="N9" s="15"/>
      <c r="O9" s="97"/>
      <c r="P9" s="16"/>
    </row>
    <row r="10" spans="1:16" ht="12.75">
      <c r="A10" s="49">
        <f t="shared" si="1"/>
        <v>7</v>
      </c>
      <c r="B10" s="49">
        <f t="shared" si="2"/>
        <v>0</v>
      </c>
      <c r="C10" s="48">
        <v>43379</v>
      </c>
      <c r="D10" s="59" t="str">
        <f t="shared" si="3"/>
        <v>sábado</v>
      </c>
      <c r="E10" s="2" t="str">
        <f t="shared" si="0"/>
        <v>-</v>
      </c>
      <c r="F10" s="2" t="str">
        <f t="shared" si="0"/>
        <v>-</v>
      </c>
      <c r="G10" s="2" t="str">
        <f t="shared" si="0"/>
        <v>-</v>
      </c>
      <c r="H10" s="2" t="str">
        <f t="shared" si="0"/>
        <v>-</v>
      </c>
      <c r="I10" s="3" t="str">
        <f t="shared" si="6"/>
        <v>-</v>
      </c>
      <c r="J10" s="11" t="str">
        <f t="shared" si="4"/>
        <v> </v>
      </c>
      <c r="K10" s="11" t="str">
        <f t="shared" si="5"/>
        <v> </v>
      </c>
      <c r="L10" s="11"/>
      <c r="M10" s="12"/>
      <c r="N10" s="15"/>
      <c r="O10" s="97"/>
      <c r="P10" s="16"/>
    </row>
    <row r="11" spans="1:16" ht="12.75">
      <c r="A11" s="49">
        <f t="shared" si="1"/>
        <v>1</v>
      </c>
      <c r="B11" s="49">
        <f t="shared" si="2"/>
        <v>0</v>
      </c>
      <c r="C11" s="48">
        <v>43380</v>
      </c>
      <c r="D11" s="59" t="str">
        <f t="shared" si="3"/>
        <v>domingo</v>
      </c>
      <c r="E11" s="2" t="str">
        <f t="shared" si="0"/>
        <v>-</v>
      </c>
      <c r="F11" s="2" t="str">
        <f t="shared" si="0"/>
        <v>-</v>
      </c>
      <c r="G11" s="2" t="str">
        <f t="shared" si="0"/>
        <v>-</v>
      </c>
      <c r="H11" s="2" t="str">
        <f t="shared" si="0"/>
        <v>-</v>
      </c>
      <c r="I11" s="3" t="str">
        <f t="shared" si="6"/>
        <v>-</v>
      </c>
      <c r="J11" s="11" t="str">
        <f t="shared" si="4"/>
        <v> </v>
      </c>
      <c r="K11" s="11" t="str">
        <f t="shared" si="5"/>
        <v> </v>
      </c>
      <c r="L11" s="11"/>
      <c r="M11" s="12"/>
      <c r="N11" s="15"/>
      <c r="O11" s="97"/>
      <c r="P11" s="16"/>
    </row>
    <row r="12" spans="1:16" ht="12.75">
      <c r="A12" s="49">
        <f t="shared" si="1"/>
        <v>2</v>
      </c>
      <c r="B12" s="49">
        <f t="shared" si="2"/>
        <v>1</v>
      </c>
      <c r="C12" s="48">
        <v>43381</v>
      </c>
      <c r="D12" s="21" t="str">
        <f t="shared" si="3"/>
        <v>segunda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3">
        <f t="shared" si="6"/>
        <v>0</v>
      </c>
      <c r="J12" s="11">
        <f t="shared" si="4"/>
        <v>0.3333333333333333</v>
      </c>
      <c r="K12" s="11">
        <f t="shared" si="5"/>
        <v>8</v>
      </c>
      <c r="L12" s="11"/>
      <c r="M12" s="12"/>
      <c r="N12" s="15"/>
      <c r="O12" s="97"/>
      <c r="P12" s="16"/>
    </row>
    <row r="13" spans="1:16" ht="12.75">
      <c r="A13" s="49">
        <f t="shared" si="1"/>
        <v>3</v>
      </c>
      <c r="B13" s="49">
        <f t="shared" si="2"/>
        <v>1</v>
      </c>
      <c r="C13" s="48">
        <v>43382</v>
      </c>
      <c r="D13" s="21" t="str">
        <f t="shared" si="3"/>
        <v>terça</v>
      </c>
      <c r="E13" s="2">
        <f t="shared" si="0"/>
        <v>0</v>
      </c>
      <c r="F13" s="2">
        <f t="shared" si="0"/>
        <v>0</v>
      </c>
      <c r="G13" s="2">
        <f t="shared" si="0"/>
        <v>0</v>
      </c>
      <c r="H13" s="2">
        <f t="shared" si="0"/>
        <v>0</v>
      </c>
      <c r="I13" s="3">
        <f t="shared" si="6"/>
        <v>0</v>
      </c>
      <c r="J13" s="11">
        <f t="shared" si="4"/>
        <v>0.3333333333333333</v>
      </c>
      <c r="K13" s="11">
        <f t="shared" si="5"/>
        <v>8</v>
      </c>
      <c r="L13" s="11"/>
      <c r="M13" s="12"/>
      <c r="N13" s="15"/>
      <c r="O13" s="97"/>
      <c r="P13" s="16"/>
    </row>
    <row r="14" spans="1:16" ht="12.75">
      <c r="A14" s="49">
        <f t="shared" si="1"/>
        <v>4</v>
      </c>
      <c r="B14" s="49">
        <f t="shared" si="2"/>
        <v>1</v>
      </c>
      <c r="C14" s="48">
        <v>43383</v>
      </c>
      <c r="D14" s="21" t="str">
        <f t="shared" si="3"/>
        <v>quarta</v>
      </c>
      <c r="E14" s="2">
        <f t="shared" si="0"/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I14" s="2">
        <f t="shared" si="0"/>
        <v>0</v>
      </c>
      <c r="J14" s="11">
        <f t="shared" si="4"/>
        <v>0.3333333333333333</v>
      </c>
      <c r="K14" s="11">
        <f t="shared" si="5"/>
        <v>8</v>
      </c>
      <c r="L14" s="11"/>
      <c r="M14" s="12"/>
      <c r="N14" s="15"/>
      <c r="O14" s="97"/>
      <c r="P14" s="16"/>
    </row>
    <row r="15" spans="1:16" ht="12.75">
      <c r="A15" s="49">
        <f t="shared" si="1"/>
        <v>5</v>
      </c>
      <c r="B15" s="49">
        <f t="shared" si="2"/>
        <v>1</v>
      </c>
      <c r="C15" s="48">
        <v>43384</v>
      </c>
      <c r="D15" s="21" t="str">
        <f t="shared" si="3"/>
        <v>quinta</v>
      </c>
      <c r="E15" s="2">
        <f t="shared" si="0"/>
        <v>0</v>
      </c>
      <c r="F15" s="2">
        <f t="shared" si="0"/>
        <v>0</v>
      </c>
      <c r="G15" s="2">
        <f t="shared" si="0"/>
        <v>0</v>
      </c>
      <c r="H15" s="2">
        <f t="shared" si="0"/>
        <v>0</v>
      </c>
      <c r="I15" s="2">
        <f t="shared" si="0"/>
        <v>0</v>
      </c>
      <c r="J15" s="11">
        <f t="shared" si="4"/>
        <v>0.3333333333333333</v>
      </c>
      <c r="K15" s="11">
        <f t="shared" si="5"/>
        <v>8</v>
      </c>
      <c r="L15" s="11"/>
      <c r="M15" s="12"/>
      <c r="N15" s="15"/>
      <c r="O15" s="97"/>
      <c r="P15" s="16"/>
    </row>
    <row r="16" spans="1:16" ht="15" customHeight="1">
      <c r="A16" s="49">
        <f t="shared" si="1"/>
        <v>6</v>
      </c>
      <c r="B16" s="49">
        <f t="shared" si="2"/>
        <v>1</v>
      </c>
      <c r="C16" s="48">
        <v>43385</v>
      </c>
      <c r="D16" s="59" t="str">
        <f t="shared" si="3"/>
        <v>sexta</v>
      </c>
      <c r="E16" s="78" t="s">
        <v>55</v>
      </c>
      <c r="F16" s="79"/>
      <c r="G16" s="79"/>
      <c r="H16" s="79"/>
      <c r="I16" s="80"/>
      <c r="J16" s="11">
        <f t="shared" si="4"/>
        <v>0.3333333333333333</v>
      </c>
      <c r="K16" s="11">
        <f t="shared" si="5"/>
        <v>8</v>
      </c>
      <c r="L16" s="77"/>
      <c r="M16" s="55"/>
      <c r="N16" s="15"/>
      <c r="O16" s="97"/>
      <c r="P16" s="16"/>
    </row>
    <row r="17" spans="1:16" ht="15" customHeight="1">
      <c r="A17" s="49">
        <f t="shared" si="1"/>
        <v>7</v>
      </c>
      <c r="B17" s="49">
        <f t="shared" si="2"/>
        <v>1</v>
      </c>
      <c r="C17" s="48">
        <v>43386</v>
      </c>
      <c r="D17" s="59" t="str">
        <f t="shared" si="3"/>
        <v>sábado</v>
      </c>
      <c r="E17" s="2"/>
      <c r="F17" s="2"/>
      <c r="G17" s="2"/>
      <c r="H17" s="2"/>
      <c r="I17" s="3"/>
      <c r="J17" s="11">
        <f>IF(I17="-"," ",(8/24))</f>
        <v>0.3333333333333333</v>
      </c>
      <c r="K17" s="11">
        <f>IF(B17=0," ",8)</f>
        <v>8</v>
      </c>
      <c r="L17" s="77"/>
      <c r="M17" s="55"/>
      <c r="N17" s="15"/>
      <c r="O17" s="97"/>
      <c r="P17" s="16"/>
    </row>
    <row r="18" spans="1:16" ht="12.75">
      <c r="A18" s="49">
        <f t="shared" si="1"/>
        <v>1</v>
      </c>
      <c r="B18" s="49">
        <f t="shared" si="2"/>
        <v>1</v>
      </c>
      <c r="C18" s="48">
        <v>43387</v>
      </c>
      <c r="D18" s="59" t="str">
        <f t="shared" si="3"/>
        <v>domingo</v>
      </c>
      <c r="E18" s="2"/>
      <c r="F18" s="2"/>
      <c r="G18" s="2"/>
      <c r="H18" s="2"/>
      <c r="I18" s="3"/>
      <c r="J18" s="11">
        <f t="shared" si="4"/>
        <v>0.3333333333333333</v>
      </c>
      <c r="K18" s="11">
        <f t="shared" si="5"/>
        <v>8</v>
      </c>
      <c r="L18" s="11"/>
      <c r="M18" s="69"/>
      <c r="N18" s="15"/>
      <c r="O18" s="97"/>
      <c r="P18" s="16"/>
    </row>
    <row r="19" spans="1:16" ht="12.75">
      <c r="A19" s="49">
        <f t="shared" si="1"/>
        <v>2</v>
      </c>
      <c r="B19" s="49">
        <f t="shared" si="2"/>
        <v>1</v>
      </c>
      <c r="C19" s="48">
        <v>43388</v>
      </c>
      <c r="D19" s="21" t="str">
        <f t="shared" si="3"/>
        <v>segunda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3">
        <f aca="true" t="shared" si="7" ref="I19:I35">IF(D19="sábado","-",IF(D19="domingo","-",(F19-E19+H19-G19)))</f>
        <v>0</v>
      </c>
      <c r="J19" s="11">
        <f t="shared" si="4"/>
        <v>0.3333333333333333</v>
      </c>
      <c r="K19" s="11">
        <f t="shared" si="5"/>
        <v>8</v>
      </c>
      <c r="L19" s="11"/>
      <c r="M19" s="69"/>
      <c r="N19" s="15"/>
      <c r="O19" s="97"/>
      <c r="P19" s="16"/>
    </row>
    <row r="20" spans="1:16" ht="12.75">
      <c r="A20" s="49">
        <f t="shared" si="1"/>
        <v>3</v>
      </c>
      <c r="B20" s="49">
        <f t="shared" si="2"/>
        <v>1</v>
      </c>
      <c r="C20" s="48">
        <v>43389</v>
      </c>
      <c r="D20" s="21" t="str">
        <f t="shared" si="3"/>
        <v>terça</v>
      </c>
      <c r="E20" s="2">
        <f t="shared" si="0"/>
        <v>0</v>
      </c>
      <c r="F20" s="2">
        <f t="shared" si="0"/>
        <v>0</v>
      </c>
      <c r="G20" s="2">
        <f t="shared" si="0"/>
        <v>0</v>
      </c>
      <c r="H20" s="2">
        <f t="shared" si="0"/>
        <v>0</v>
      </c>
      <c r="I20" s="3">
        <f t="shared" si="7"/>
        <v>0</v>
      </c>
      <c r="J20" s="11">
        <f t="shared" si="4"/>
        <v>0.3333333333333333</v>
      </c>
      <c r="K20" s="11">
        <f t="shared" si="5"/>
        <v>8</v>
      </c>
      <c r="L20" s="11"/>
      <c r="M20" s="69"/>
      <c r="N20" s="15"/>
      <c r="O20" s="97"/>
      <c r="P20" s="16"/>
    </row>
    <row r="21" spans="1:16" ht="12.75">
      <c r="A21" s="49">
        <f t="shared" si="1"/>
        <v>4</v>
      </c>
      <c r="B21" s="49">
        <f t="shared" si="2"/>
        <v>1</v>
      </c>
      <c r="C21" s="48">
        <v>43390</v>
      </c>
      <c r="D21" s="21" t="str">
        <f t="shared" si="3"/>
        <v>quarta</v>
      </c>
      <c r="E21" s="2">
        <f t="shared" si="0"/>
        <v>0</v>
      </c>
      <c r="F21" s="2">
        <f t="shared" si="0"/>
        <v>0</v>
      </c>
      <c r="G21" s="2">
        <f t="shared" si="0"/>
        <v>0</v>
      </c>
      <c r="H21" s="2">
        <f t="shared" si="0"/>
        <v>0</v>
      </c>
      <c r="I21" s="3">
        <f t="shared" si="7"/>
        <v>0</v>
      </c>
      <c r="J21" s="11">
        <f t="shared" si="4"/>
        <v>0.3333333333333333</v>
      </c>
      <c r="K21" s="11">
        <f t="shared" si="5"/>
        <v>8</v>
      </c>
      <c r="L21" s="11"/>
      <c r="M21" s="69"/>
      <c r="N21" s="15"/>
      <c r="O21" s="97"/>
      <c r="P21" s="16"/>
    </row>
    <row r="22" spans="1:16" ht="12.75">
      <c r="A22" s="49">
        <f t="shared" si="1"/>
        <v>5</v>
      </c>
      <c r="B22" s="49">
        <f t="shared" si="2"/>
        <v>1</v>
      </c>
      <c r="C22" s="48">
        <v>43391</v>
      </c>
      <c r="D22" s="21" t="str">
        <f t="shared" si="3"/>
        <v>quinta</v>
      </c>
      <c r="E22" s="2">
        <f t="shared" si="0"/>
        <v>0</v>
      </c>
      <c r="F22" s="2">
        <f t="shared" si="0"/>
        <v>0</v>
      </c>
      <c r="G22" s="2">
        <f t="shared" si="0"/>
        <v>0</v>
      </c>
      <c r="H22" s="2">
        <f t="shared" si="0"/>
        <v>0</v>
      </c>
      <c r="I22" s="3">
        <f t="shared" si="7"/>
        <v>0</v>
      </c>
      <c r="J22" s="11">
        <f t="shared" si="4"/>
        <v>0.3333333333333333</v>
      </c>
      <c r="K22" s="11">
        <f t="shared" si="5"/>
        <v>8</v>
      </c>
      <c r="L22" s="11"/>
      <c r="M22" s="69"/>
      <c r="N22" s="15"/>
      <c r="O22" s="97"/>
      <c r="P22" s="16"/>
    </row>
    <row r="23" spans="1:16" ht="12.75">
      <c r="A23" s="49">
        <f t="shared" si="1"/>
        <v>6</v>
      </c>
      <c r="B23" s="49">
        <f t="shared" si="2"/>
        <v>1</v>
      </c>
      <c r="C23" s="48">
        <v>43392</v>
      </c>
      <c r="D23" s="21" t="str">
        <f t="shared" si="3"/>
        <v>sexta</v>
      </c>
      <c r="E23" s="2">
        <f t="shared" si="0"/>
        <v>0</v>
      </c>
      <c r="F23" s="2">
        <f t="shared" si="0"/>
        <v>0</v>
      </c>
      <c r="G23" s="2">
        <f t="shared" si="0"/>
        <v>0</v>
      </c>
      <c r="H23" s="2">
        <f t="shared" si="0"/>
        <v>0</v>
      </c>
      <c r="I23" s="3">
        <f t="shared" si="7"/>
        <v>0</v>
      </c>
      <c r="J23" s="11">
        <f t="shared" si="4"/>
        <v>0.3333333333333333</v>
      </c>
      <c r="K23" s="11">
        <f t="shared" si="5"/>
        <v>8</v>
      </c>
      <c r="L23" s="11"/>
      <c r="M23" s="12"/>
      <c r="N23" s="15"/>
      <c r="O23" s="97"/>
      <c r="P23" s="16"/>
    </row>
    <row r="24" spans="1:16" ht="12.75">
      <c r="A24" s="49">
        <f t="shared" si="1"/>
        <v>7</v>
      </c>
      <c r="B24" s="49">
        <f t="shared" si="2"/>
        <v>0</v>
      </c>
      <c r="C24" s="48">
        <v>43393</v>
      </c>
      <c r="D24" s="59" t="str">
        <f t="shared" si="3"/>
        <v>sábado</v>
      </c>
      <c r="E24" s="2" t="str">
        <f t="shared" si="0"/>
        <v>-</v>
      </c>
      <c r="F24" s="2" t="str">
        <f t="shared" si="0"/>
        <v>-</v>
      </c>
      <c r="G24" s="2" t="str">
        <f t="shared" si="0"/>
        <v>-</v>
      </c>
      <c r="H24" s="2" t="str">
        <f t="shared" si="0"/>
        <v>-</v>
      </c>
      <c r="I24" s="3" t="str">
        <f t="shared" si="7"/>
        <v>-</v>
      </c>
      <c r="J24" s="11" t="str">
        <f t="shared" si="4"/>
        <v> </v>
      </c>
      <c r="K24" s="11" t="str">
        <f t="shared" si="5"/>
        <v> </v>
      </c>
      <c r="L24" s="11"/>
      <c r="M24" s="12"/>
      <c r="N24" s="15"/>
      <c r="O24" s="97"/>
      <c r="P24" s="16"/>
    </row>
    <row r="25" spans="1:16" ht="12.75">
      <c r="A25" s="49">
        <f t="shared" si="1"/>
        <v>1</v>
      </c>
      <c r="B25" s="49">
        <f t="shared" si="2"/>
        <v>0</v>
      </c>
      <c r="C25" s="48">
        <v>43394</v>
      </c>
      <c r="D25" s="59" t="str">
        <f t="shared" si="3"/>
        <v>domingo</v>
      </c>
      <c r="E25" s="2" t="str">
        <f t="shared" si="0"/>
        <v>-</v>
      </c>
      <c r="F25" s="2" t="str">
        <f t="shared" si="0"/>
        <v>-</v>
      </c>
      <c r="G25" s="2" t="str">
        <f t="shared" si="0"/>
        <v>-</v>
      </c>
      <c r="H25" s="2" t="str">
        <f t="shared" si="0"/>
        <v>-</v>
      </c>
      <c r="I25" s="3" t="str">
        <f t="shared" si="7"/>
        <v>-</v>
      </c>
      <c r="J25" s="11" t="str">
        <f t="shared" si="4"/>
        <v> </v>
      </c>
      <c r="K25" s="11" t="str">
        <f t="shared" si="5"/>
        <v> </v>
      </c>
      <c r="L25" s="11"/>
      <c r="M25" s="12"/>
      <c r="N25" s="15"/>
      <c r="O25" s="97"/>
      <c r="P25" s="16"/>
    </row>
    <row r="26" spans="1:16" ht="12.75">
      <c r="A26" s="49">
        <f t="shared" si="1"/>
        <v>2</v>
      </c>
      <c r="B26" s="49">
        <f t="shared" si="2"/>
        <v>1</v>
      </c>
      <c r="C26" s="48">
        <v>43395</v>
      </c>
      <c r="D26" s="21" t="str">
        <f t="shared" si="3"/>
        <v>segunda</v>
      </c>
      <c r="E26" s="2">
        <f t="shared" si="0"/>
        <v>0</v>
      </c>
      <c r="F26" s="2">
        <f t="shared" si="0"/>
        <v>0</v>
      </c>
      <c r="G26" s="2">
        <f t="shared" si="0"/>
        <v>0</v>
      </c>
      <c r="H26" s="2">
        <f t="shared" si="0"/>
        <v>0</v>
      </c>
      <c r="I26" s="3">
        <f t="shared" si="7"/>
        <v>0</v>
      </c>
      <c r="J26" s="11">
        <f t="shared" si="4"/>
        <v>0.3333333333333333</v>
      </c>
      <c r="K26" s="11">
        <f t="shared" si="5"/>
        <v>8</v>
      </c>
      <c r="L26" s="11"/>
      <c r="M26" s="12"/>
      <c r="N26" s="15"/>
      <c r="O26" s="97"/>
      <c r="P26" s="16"/>
    </row>
    <row r="27" spans="1:16" ht="12.75">
      <c r="A27" s="49">
        <f t="shared" si="1"/>
        <v>3</v>
      </c>
      <c r="B27" s="49">
        <f t="shared" si="2"/>
        <v>1</v>
      </c>
      <c r="C27" s="48">
        <v>43396</v>
      </c>
      <c r="D27" s="21" t="str">
        <f t="shared" si="3"/>
        <v>terça</v>
      </c>
      <c r="E27" s="2">
        <f t="shared" si="0"/>
        <v>0</v>
      </c>
      <c r="F27" s="2">
        <f t="shared" si="0"/>
        <v>0</v>
      </c>
      <c r="G27" s="2">
        <f t="shared" si="0"/>
        <v>0</v>
      </c>
      <c r="H27" s="2">
        <f t="shared" si="0"/>
        <v>0</v>
      </c>
      <c r="I27" s="3">
        <f t="shared" si="7"/>
        <v>0</v>
      </c>
      <c r="J27" s="11">
        <f t="shared" si="4"/>
        <v>0.3333333333333333</v>
      </c>
      <c r="K27" s="11">
        <f t="shared" si="5"/>
        <v>8</v>
      </c>
      <c r="L27" s="11"/>
      <c r="M27" s="12"/>
      <c r="N27" s="15"/>
      <c r="O27" s="97"/>
      <c r="P27" s="16"/>
    </row>
    <row r="28" spans="1:16" ht="12.75">
      <c r="A28" s="49">
        <f t="shared" si="1"/>
        <v>4</v>
      </c>
      <c r="B28" s="49">
        <f t="shared" si="2"/>
        <v>1</v>
      </c>
      <c r="C28" s="48">
        <v>43397</v>
      </c>
      <c r="D28" s="21" t="str">
        <f t="shared" si="3"/>
        <v>quarta</v>
      </c>
      <c r="E28" s="2">
        <f t="shared" si="0"/>
        <v>0</v>
      </c>
      <c r="F28" s="2">
        <f t="shared" si="0"/>
        <v>0</v>
      </c>
      <c r="G28" s="2">
        <f t="shared" si="0"/>
        <v>0</v>
      </c>
      <c r="H28" s="2">
        <f t="shared" si="0"/>
        <v>0</v>
      </c>
      <c r="I28" s="3">
        <f t="shared" si="7"/>
        <v>0</v>
      </c>
      <c r="J28" s="11">
        <f>IF(I28="-"," ",(8/24))</f>
        <v>0.3333333333333333</v>
      </c>
      <c r="K28" s="11">
        <f>IF(B28=0," ",8)</f>
        <v>8</v>
      </c>
      <c r="L28" s="11"/>
      <c r="M28" s="12"/>
      <c r="N28" s="15"/>
      <c r="O28" s="97"/>
      <c r="P28" s="16"/>
    </row>
    <row r="29" spans="1:16" ht="12.75">
      <c r="A29" s="49">
        <f t="shared" si="1"/>
        <v>5</v>
      </c>
      <c r="B29" s="49">
        <f t="shared" si="2"/>
        <v>1</v>
      </c>
      <c r="C29" s="48">
        <v>43398</v>
      </c>
      <c r="D29" s="21" t="str">
        <f t="shared" si="3"/>
        <v>quinta</v>
      </c>
      <c r="E29" s="2">
        <f t="shared" si="0"/>
        <v>0</v>
      </c>
      <c r="F29" s="2">
        <f t="shared" si="0"/>
        <v>0</v>
      </c>
      <c r="G29" s="2">
        <f t="shared" si="0"/>
        <v>0</v>
      </c>
      <c r="H29" s="2">
        <f t="shared" si="0"/>
        <v>0</v>
      </c>
      <c r="I29" s="3">
        <f t="shared" si="7"/>
        <v>0</v>
      </c>
      <c r="J29" s="11">
        <f t="shared" si="4"/>
        <v>0.3333333333333333</v>
      </c>
      <c r="K29" s="11">
        <f t="shared" si="5"/>
        <v>8</v>
      </c>
      <c r="L29" s="11"/>
      <c r="M29" s="12"/>
      <c r="N29" s="15"/>
      <c r="O29" s="97"/>
      <c r="P29" s="16"/>
    </row>
    <row r="30" spans="1:16" ht="12.75">
      <c r="A30" s="49">
        <f t="shared" si="1"/>
        <v>6</v>
      </c>
      <c r="B30" s="49">
        <f t="shared" si="2"/>
        <v>1</v>
      </c>
      <c r="C30" s="48">
        <v>43399</v>
      </c>
      <c r="D30" s="21" t="str">
        <f t="shared" si="3"/>
        <v>sexta</v>
      </c>
      <c r="E30" s="2">
        <f t="shared" si="0"/>
        <v>0</v>
      </c>
      <c r="F30" s="2">
        <f t="shared" si="0"/>
        <v>0</v>
      </c>
      <c r="G30" s="2">
        <f t="shared" si="0"/>
        <v>0</v>
      </c>
      <c r="H30" s="2">
        <f t="shared" si="0"/>
        <v>0</v>
      </c>
      <c r="I30" s="3">
        <f t="shared" si="7"/>
        <v>0</v>
      </c>
      <c r="J30" s="11">
        <f t="shared" si="4"/>
        <v>0.3333333333333333</v>
      </c>
      <c r="K30" s="11">
        <f t="shared" si="5"/>
        <v>8</v>
      </c>
      <c r="L30" s="11"/>
      <c r="M30" s="12"/>
      <c r="N30" s="15"/>
      <c r="O30" s="97"/>
      <c r="P30" s="16"/>
    </row>
    <row r="31" spans="1:16" ht="12.75">
      <c r="A31" s="49">
        <f t="shared" si="1"/>
        <v>7</v>
      </c>
      <c r="B31" s="49">
        <f t="shared" si="2"/>
        <v>0</v>
      </c>
      <c r="C31" s="48">
        <v>43400</v>
      </c>
      <c r="D31" s="59" t="str">
        <f t="shared" si="3"/>
        <v>sábado</v>
      </c>
      <c r="E31" s="2" t="str">
        <f t="shared" si="0"/>
        <v>-</v>
      </c>
      <c r="F31" s="2" t="str">
        <f t="shared" si="0"/>
        <v>-</v>
      </c>
      <c r="G31" s="2" t="str">
        <f t="shared" si="0"/>
        <v>-</v>
      </c>
      <c r="H31" s="2" t="str">
        <f t="shared" si="0"/>
        <v>-</v>
      </c>
      <c r="I31" s="3" t="str">
        <f t="shared" si="7"/>
        <v>-</v>
      </c>
      <c r="J31" s="11" t="str">
        <f t="shared" si="4"/>
        <v> </v>
      </c>
      <c r="K31" s="11" t="str">
        <f t="shared" si="5"/>
        <v> </v>
      </c>
      <c r="L31" s="11"/>
      <c r="M31" s="12"/>
      <c r="N31" s="15"/>
      <c r="O31" s="97"/>
      <c r="P31" s="16"/>
    </row>
    <row r="32" spans="1:16" ht="12.75">
      <c r="A32" s="49">
        <f t="shared" si="1"/>
        <v>1</v>
      </c>
      <c r="B32" s="49">
        <f t="shared" si="2"/>
        <v>0</v>
      </c>
      <c r="C32" s="48">
        <v>43401</v>
      </c>
      <c r="D32" s="59" t="str">
        <f t="shared" si="3"/>
        <v>domingo</v>
      </c>
      <c r="E32" s="2" t="str">
        <f t="shared" si="0"/>
        <v>-</v>
      </c>
      <c r="F32" s="2" t="str">
        <f t="shared" si="0"/>
        <v>-</v>
      </c>
      <c r="G32" s="2" t="str">
        <f t="shared" si="0"/>
        <v>-</v>
      </c>
      <c r="H32" s="2" t="str">
        <f t="shared" si="0"/>
        <v>-</v>
      </c>
      <c r="I32" s="3" t="str">
        <f t="shared" si="7"/>
        <v>-</v>
      </c>
      <c r="J32" s="11" t="str">
        <f t="shared" si="4"/>
        <v> </v>
      </c>
      <c r="K32" s="11" t="str">
        <f t="shared" si="5"/>
        <v> </v>
      </c>
      <c r="L32" s="11"/>
      <c r="M32" s="12"/>
      <c r="N32" s="15"/>
      <c r="O32" s="97"/>
      <c r="P32" s="16"/>
    </row>
    <row r="33" spans="1:16" ht="12.75">
      <c r="A33" s="49">
        <f t="shared" si="1"/>
        <v>2</v>
      </c>
      <c r="B33" s="49">
        <f t="shared" si="2"/>
        <v>1</v>
      </c>
      <c r="C33" s="48">
        <v>43402</v>
      </c>
      <c r="D33" s="21" t="str">
        <f t="shared" si="3"/>
        <v>segunda</v>
      </c>
      <c r="E33" s="2">
        <f t="shared" si="0"/>
        <v>0</v>
      </c>
      <c r="F33" s="2">
        <f t="shared" si="0"/>
        <v>0</v>
      </c>
      <c r="G33" s="2">
        <f t="shared" si="0"/>
        <v>0</v>
      </c>
      <c r="H33" s="2">
        <f t="shared" si="0"/>
        <v>0</v>
      </c>
      <c r="I33" s="3">
        <f t="shared" si="7"/>
        <v>0</v>
      </c>
      <c r="J33" s="11">
        <f t="shared" si="4"/>
        <v>0.3333333333333333</v>
      </c>
      <c r="K33" s="11">
        <f t="shared" si="5"/>
        <v>8</v>
      </c>
      <c r="L33" s="11"/>
      <c r="M33" s="12"/>
      <c r="N33" s="15"/>
      <c r="O33" s="97"/>
      <c r="P33" s="16"/>
    </row>
    <row r="34" spans="1:16" ht="12.75">
      <c r="A34" s="49">
        <f t="shared" si="1"/>
        <v>3</v>
      </c>
      <c r="B34" s="49">
        <f t="shared" si="2"/>
        <v>1</v>
      </c>
      <c r="C34" s="48">
        <v>43403</v>
      </c>
      <c r="D34" s="21" t="str">
        <f t="shared" si="3"/>
        <v>terça</v>
      </c>
      <c r="E34" s="2">
        <f t="shared" si="0"/>
        <v>0</v>
      </c>
      <c r="F34" s="2">
        <f t="shared" si="0"/>
        <v>0</v>
      </c>
      <c r="G34" s="2">
        <f t="shared" si="0"/>
        <v>0</v>
      </c>
      <c r="H34" s="2">
        <f t="shared" si="0"/>
        <v>0</v>
      </c>
      <c r="I34" s="3">
        <f t="shared" si="7"/>
        <v>0</v>
      </c>
      <c r="J34" s="11">
        <f t="shared" si="4"/>
        <v>0.3333333333333333</v>
      </c>
      <c r="K34" s="11">
        <f t="shared" si="5"/>
        <v>8</v>
      </c>
      <c r="L34" s="11"/>
      <c r="M34" s="12"/>
      <c r="N34" s="15"/>
      <c r="O34" s="97"/>
      <c r="P34" s="17"/>
    </row>
    <row r="35" spans="1:16" ht="12.75">
      <c r="A35" s="49">
        <f t="shared" si="1"/>
        <v>4</v>
      </c>
      <c r="B35" s="49">
        <f t="shared" si="2"/>
        <v>1</v>
      </c>
      <c r="C35" s="48">
        <v>43404</v>
      </c>
      <c r="D35" s="21" t="str">
        <f t="shared" si="3"/>
        <v>quarta</v>
      </c>
      <c r="E35" s="2">
        <f t="shared" si="0"/>
        <v>0</v>
      </c>
      <c r="F35" s="2">
        <f t="shared" si="0"/>
        <v>0</v>
      </c>
      <c r="G35" s="2">
        <f t="shared" si="0"/>
        <v>0</v>
      </c>
      <c r="H35" s="2">
        <f t="shared" si="0"/>
        <v>0</v>
      </c>
      <c r="I35" s="3">
        <f t="shared" si="7"/>
        <v>0</v>
      </c>
      <c r="J35" s="11">
        <f t="shared" si="4"/>
        <v>0.3333333333333333</v>
      </c>
      <c r="K35" s="11">
        <f t="shared" si="5"/>
        <v>8</v>
      </c>
      <c r="L35" s="11"/>
      <c r="M35" s="12"/>
      <c r="N35" s="15"/>
      <c r="O35" s="98"/>
      <c r="P35" s="17"/>
    </row>
    <row r="36" spans="1:16" s="25" customFormat="1" ht="25.5">
      <c r="A36" s="22"/>
      <c r="B36" s="22"/>
      <c r="C36" s="23"/>
      <c r="D36" s="23" t="s">
        <v>3</v>
      </c>
      <c r="E36" s="23" t="s">
        <v>4</v>
      </c>
      <c r="F36" s="23" t="s">
        <v>5</v>
      </c>
      <c r="G36" s="23"/>
      <c r="H36" s="23"/>
      <c r="I36" s="23" t="s">
        <v>6</v>
      </c>
      <c r="J36" s="24"/>
      <c r="K36" s="24"/>
      <c r="L36" s="24"/>
      <c r="M36" s="23"/>
      <c r="N36" s="81" t="s">
        <v>19</v>
      </c>
      <c r="O36" s="81"/>
      <c r="P36" s="81"/>
    </row>
    <row r="37" spans="2:16" s="22" customFormat="1" ht="12.75">
      <c r="B37" s="22">
        <f>(E37+(E37/60))</f>
        <v>0.33888888888888885</v>
      </c>
      <c r="C37" s="26"/>
      <c r="D37" s="26">
        <v>22</v>
      </c>
      <c r="E37" s="27">
        <v>0.3333333333333333</v>
      </c>
      <c r="F37" s="28">
        <f>E37*D37</f>
        <v>7.333333333333333</v>
      </c>
      <c r="G37" s="29"/>
      <c r="H37" s="29"/>
      <c r="I37" s="28">
        <f>SUM(I5:I35)</f>
        <v>0</v>
      </c>
      <c r="J37" s="30">
        <f>SUM(J5:J35)</f>
        <v>8.33333333333333</v>
      </c>
      <c r="K37" s="30">
        <f>SUM(K5:K35)</f>
        <v>200</v>
      </c>
      <c r="L37" s="30"/>
      <c r="M37" s="29"/>
      <c r="N37" s="82" t="str">
        <f>IF(N38=0,"Correto","Pendente")</f>
        <v>Pendente</v>
      </c>
      <c r="O37" s="83"/>
      <c r="P37" s="84"/>
    </row>
    <row r="38" spans="2:16" s="22" customFormat="1" ht="12.75">
      <c r="B38" s="22">
        <f>B37*D37</f>
        <v>7.455555555555555</v>
      </c>
      <c r="C38" s="31"/>
      <c r="D38" s="32"/>
      <c r="E38" s="33"/>
      <c r="F38" s="33"/>
      <c r="G38" s="33"/>
      <c r="H38" s="33"/>
      <c r="I38" s="33"/>
      <c r="J38" s="34">
        <f>J37*24</f>
        <v>199.99999999999994</v>
      </c>
      <c r="K38" s="34"/>
      <c r="L38" s="34"/>
      <c r="M38" s="35"/>
      <c r="N38" s="47">
        <f>F37-I37</f>
        <v>7.333333333333333</v>
      </c>
      <c r="O38" s="36"/>
      <c r="P38" s="36"/>
    </row>
    <row r="39" spans="2:16" ht="22.5" customHeight="1">
      <c r="B39" s="18"/>
      <c r="C39" s="85" t="s">
        <v>57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7"/>
    </row>
  </sheetData>
  <sheetProtection/>
  <mergeCells count="10">
    <mergeCell ref="L3:M3"/>
    <mergeCell ref="E16:I16"/>
    <mergeCell ref="C1:P1"/>
    <mergeCell ref="N3:P3"/>
    <mergeCell ref="O4:O35"/>
    <mergeCell ref="C39:P39"/>
    <mergeCell ref="N37:P37"/>
    <mergeCell ref="N36:P36"/>
    <mergeCell ref="C2:L2"/>
    <mergeCell ref="C3:I3"/>
  </mergeCells>
  <dataValidations count="2">
    <dataValidation type="list" allowBlank="1" showInputMessage="1" showErrorMessage="1" sqref="L5:M6 L30:M34 L23:M27 L18:M20 L9:M15">
      <formula1>Atividade</formula1>
    </dataValidation>
    <dataValidation type="list" allowBlank="1" showInputMessage="1" showErrorMessage="1" sqref="L28:M28 L7:M7">
      <formula1>sábado_letivo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80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PageLayoutView="0" workbookViewId="0" topLeftCell="C16">
      <selection activeCell="D36" sqref="D36"/>
    </sheetView>
  </sheetViews>
  <sheetFormatPr defaultColWidth="9.140625" defaultRowHeight="15"/>
  <cols>
    <col min="1" max="1" width="0" style="4" hidden="1" customWidth="1"/>
    <col min="2" max="2" width="12.00390625" style="4" hidden="1" customWidth="1"/>
    <col min="3" max="3" width="11.8515625" style="4" customWidth="1"/>
    <col min="4" max="4" width="12.00390625" style="4" bestFit="1" customWidth="1"/>
    <col min="5" max="8" width="10.8515625" style="19" customWidth="1"/>
    <col min="9" max="9" width="12.421875" style="19" customWidth="1"/>
    <col min="10" max="10" width="12.00390625" style="20" hidden="1" customWidth="1"/>
    <col min="11" max="11" width="4.00390625" style="20" hidden="1" customWidth="1"/>
    <col min="12" max="12" width="39.421875" style="20" customWidth="1"/>
    <col min="13" max="13" width="39.421875" style="4" customWidth="1"/>
    <col min="14" max="14" width="10.140625" style="4" bestFit="1" customWidth="1"/>
    <col min="15" max="15" width="2.00390625" style="4" customWidth="1"/>
    <col min="16" max="16" width="10.140625" style="4" bestFit="1" customWidth="1"/>
    <col min="17" max="16384" width="9.140625" style="4" customWidth="1"/>
  </cols>
  <sheetData>
    <row r="1" spans="3:16" ht="12.75">
      <c r="C1" s="88" t="s">
        <v>12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3:16" ht="22.5" customHeight="1">
      <c r="C2" s="85" t="s">
        <v>9</v>
      </c>
      <c r="D2" s="86"/>
      <c r="E2" s="86"/>
      <c r="F2" s="86"/>
      <c r="G2" s="86"/>
      <c r="H2" s="86"/>
      <c r="I2" s="86"/>
      <c r="J2" s="86"/>
      <c r="K2" s="86"/>
      <c r="L2" s="87"/>
      <c r="M2" s="45" t="s">
        <v>10</v>
      </c>
      <c r="N2" s="7">
        <f>C5</f>
        <v>43405</v>
      </c>
      <c r="O2" s="5" t="s">
        <v>11</v>
      </c>
      <c r="P2" s="7">
        <f>C34</f>
        <v>43434</v>
      </c>
    </row>
    <row r="3" spans="3:17" s="8" customFormat="1" ht="36" customHeight="1">
      <c r="C3" s="89" t="s">
        <v>22</v>
      </c>
      <c r="D3" s="90"/>
      <c r="E3" s="90"/>
      <c r="F3" s="90"/>
      <c r="G3" s="90"/>
      <c r="H3" s="90"/>
      <c r="I3" s="91"/>
      <c r="J3" s="9"/>
      <c r="K3" s="9"/>
      <c r="L3" s="92" t="s">
        <v>21</v>
      </c>
      <c r="M3" s="93"/>
      <c r="N3" s="94" t="s">
        <v>20</v>
      </c>
      <c r="O3" s="95"/>
      <c r="P3" s="94"/>
      <c r="Q3" s="10"/>
    </row>
    <row r="4" spans="3:16" ht="12.75">
      <c r="C4" s="5"/>
      <c r="D4" s="5"/>
      <c r="E4" s="46" t="s">
        <v>0</v>
      </c>
      <c r="F4" s="46" t="s">
        <v>1</v>
      </c>
      <c r="G4" s="46" t="s">
        <v>0</v>
      </c>
      <c r="H4" s="46" t="s">
        <v>1</v>
      </c>
      <c r="I4" s="46" t="s">
        <v>2</v>
      </c>
      <c r="J4" s="11"/>
      <c r="K4" s="11" t="str">
        <f>IF(J4=0," ",8)</f>
        <v> </v>
      </c>
      <c r="L4" s="6" t="s">
        <v>23</v>
      </c>
      <c r="M4" s="46" t="s">
        <v>24</v>
      </c>
      <c r="N4" s="13" t="s">
        <v>7</v>
      </c>
      <c r="O4" s="96"/>
      <c r="P4" s="14" t="s">
        <v>8</v>
      </c>
    </row>
    <row r="5" spans="1:16" ht="12.75">
      <c r="A5" s="4">
        <f>WEEKDAY(C5)</f>
        <v>5</v>
      </c>
      <c r="B5" s="4">
        <f>IF(I5&lt;&gt;"-",1,0)</f>
        <v>1</v>
      </c>
      <c r="C5" s="48">
        <v>43405</v>
      </c>
      <c r="D5" s="21" t="str">
        <f>IF(A5=1,"domingo",IF(A5=2,"segunda",IF(A5=3,"terça",IF(A5=4,"quarta",IF(A5=5,"quinta",IF(A5=6,"sexta",IF(A5=7,"sábado",0)))))))</f>
        <v>quinta</v>
      </c>
      <c r="E5" s="2">
        <f aca="true" t="shared" si="0" ref="E5:I34">IF($D5="sábado","-",IF($D5="domingo","-",0))</f>
        <v>0</v>
      </c>
      <c r="F5" s="2">
        <f t="shared" si="0"/>
        <v>0</v>
      </c>
      <c r="G5" s="2">
        <f t="shared" si="0"/>
        <v>0</v>
      </c>
      <c r="H5" s="2">
        <f t="shared" si="0"/>
        <v>0</v>
      </c>
      <c r="I5" s="3">
        <f>IF(D5="sábado","-",IF(D5="domingo","-",(F5-E5+H5-G5)))</f>
        <v>0</v>
      </c>
      <c r="J5" s="11">
        <f>IF(I5="-"," ",(8/24))</f>
        <v>0.3333333333333333</v>
      </c>
      <c r="K5" s="11">
        <f>IF(B5=0," ",8)</f>
        <v>8</v>
      </c>
      <c r="L5" s="11"/>
      <c r="M5" s="12"/>
      <c r="N5" s="15"/>
      <c r="O5" s="97"/>
      <c r="P5" s="16"/>
    </row>
    <row r="6" spans="1:16" ht="15" customHeight="1">
      <c r="A6" s="4">
        <f aca="true" t="shared" si="1" ref="A6:A34">WEEKDAY(C6)</f>
        <v>6</v>
      </c>
      <c r="B6" s="4">
        <f aca="true" t="shared" si="2" ref="B6:B34">IF(I6&lt;&gt;"-",1,0)</f>
        <v>1</v>
      </c>
      <c r="C6" s="58">
        <v>43406</v>
      </c>
      <c r="D6" s="59" t="str">
        <f aca="true" t="shared" si="3" ref="D6:D34">IF(A6=1,"domingo",IF(A6=2,"segunda",IF(A6=3,"terça",IF(A6=4,"quarta",IF(A6=5,"quinta",IF(A6=6,"sexta",IF(A6=7,"sábado",0)))))))</f>
        <v>sexta</v>
      </c>
      <c r="E6" s="110" t="s">
        <v>55</v>
      </c>
      <c r="F6" s="111"/>
      <c r="G6" s="111"/>
      <c r="H6" s="111"/>
      <c r="I6" s="112"/>
      <c r="J6" s="11">
        <f aca="true" t="shared" si="4" ref="J6:J34">IF(I6="-"," ",(8/24))</f>
        <v>0.3333333333333333</v>
      </c>
      <c r="K6" s="11">
        <f aca="true" t="shared" si="5" ref="K6:K34">IF(B6=0," ",8)</f>
        <v>8</v>
      </c>
      <c r="L6" s="77"/>
      <c r="M6" s="55"/>
      <c r="N6" s="15"/>
      <c r="O6" s="97"/>
      <c r="P6" s="16"/>
    </row>
    <row r="7" spans="1:16" ht="12.75">
      <c r="A7" s="4">
        <f t="shared" si="1"/>
        <v>7</v>
      </c>
      <c r="B7" s="4">
        <f t="shared" si="2"/>
        <v>0</v>
      </c>
      <c r="C7" s="48">
        <v>43407</v>
      </c>
      <c r="D7" s="59" t="str">
        <f t="shared" si="3"/>
        <v>sábado</v>
      </c>
      <c r="E7" s="2" t="str">
        <f t="shared" si="0"/>
        <v>-</v>
      </c>
      <c r="F7" s="2" t="str">
        <f t="shared" si="0"/>
        <v>-</v>
      </c>
      <c r="G7" s="2" t="str">
        <f t="shared" si="0"/>
        <v>-</v>
      </c>
      <c r="H7" s="2" t="str">
        <f t="shared" si="0"/>
        <v>-</v>
      </c>
      <c r="I7" s="3" t="str">
        <f aca="true" t="shared" si="6" ref="I7:I34">IF(D7="sábado","-",IF(D7="domingo","-",(F7-E7+H7-G7)))</f>
        <v>-</v>
      </c>
      <c r="J7" s="11" t="str">
        <f t="shared" si="4"/>
        <v> </v>
      </c>
      <c r="K7" s="11" t="str">
        <f t="shared" si="5"/>
        <v> </v>
      </c>
      <c r="L7" s="11"/>
      <c r="M7" s="57"/>
      <c r="N7" s="15"/>
      <c r="O7" s="97"/>
      <c r="P7" s="16"/>
    </row>
    <row r="8" spans="1:16" ht="12.75">
      <c r="A8" s="4">
        <f t="shared" si="1"/>
        <v>1</v>
      </c>
      <c r="B8" s="4">
        <f t="shared" si="2"/>
        <v>0</v>
      </c>
      <c r="C8" s="48">
        <v>43408</v>
      </c>
      <c r="D8" s="59" t="str">
        <f t="shared" si="3"/>
        <v>domingo</v>
      </c>
      <c r="E8" s="2" t="str">
        <f t="shared" si="0"/>
        <v>-</v>
      </c>
      <c r="F8" s="2" t="str">
        <f t="shared" si="0"/>
        <v>-</v>
      </c>
      <c r="G8" s="2" t="str">
        <f t="shared" si="0"/>
        <v>-</v>
      </c>
      <c r="H8" s="2" t="str">
        <f t="shared" si="0"/>
        <v>-</v>
      </c>
      <c r="I8" s="3" t="str">
        <f t="shared" si="6"/>
        <v>-</v>
      </c>
      <c r="J8" s="11" t="str">
        <f t="shared" si="4"/>
        <v> </v>
      </c>
      <c r="K8" s="11" t="str">
        <f t="shared" si="5"/>
        <v> </v>
      </c>
      <c r="L8" s="11"/>
      <c r="M8" s="12"/>
      <c r="N8" s="15"/>
      <c r="O8" s="97"/>
      <c r="P8" s="16"/>
    </row>
    <row r="9" spans="1:16" ht="12.75">
      <c r="A9" s="4">
        <f t="shared" si="1"/>
        <v>2</v>
      </c>
      <c r="B9" s="4">
        <f t="shared" si="2"/>
        <v>1</v>
      </c>
      <c r="C9" s="48">
        <v>43409</v>
      </c>
      <c r="D9" s="21" t="str">
        <f t="shared" si="3"/>
        <v>segunda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3">
        <f t="shared" si="6"/>
        <v>0</v>
      </c>
      <c r="J9" s="11">
        <f t="shared" si="4"/>
        <v>0.3333333333333333</v>
      </c>
      <c r="K9" s="11">
        <f t="shared" si="5"/>
        <v>8</v>
      </c>
      <c r="L9" s="11"/>
      <c r="M9" s="12"/>
      <c r="N9" s="15"/>
      <c r="O9" s="97"/>
      <c r="P9" s="16"/>
    </row>
    <row r="10" spans="1:16" ht="12.75">
      <c r="A10" s="4">
        <f t="shared" si="1"/>
        <v>3</v>
      </c>
      <c r="B10" s="4">
        <f t="shared" si="2"/>
        <v>1</v>
      </c>
      <c r="C10" s="48">
        <v>43410</v>
      </c>
      <c r="D10" s="21" t="str">
        <f t="shared" si="3"/>
        <v>terça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3">
        <f t="shared" si="6"/>
        <v>0</v>
      </c>
      <c r="J10" s="11">
        <f t="shared" si="4"/>
        <v>0.3333333333333333</v>
      </c>
      <c r="K10" s="11">
        <f t="shared" si="5"/>
        <v>8</v>
      </c>
      <c r="L10" s="11"/>
      <c r="M10" s="12"/>
      <c r="N10" s="15"/>
      <c r="O10" s="97"/>
      <c r="P10" s="16"/>
    </row>
    <row r="11" spans="1:16" ht="12.75">
      <c r="A11" s="4">
        <f t="shared" si="1"/>
        <v>4</v>
      </c>
      <c r="B11" s="4">
        <f t="shared" si="2"/>
        <v>1</v>
      </c>
      <c r="C11" s="48">
        <v>43411</v>
      </c>
      <c r="D11" s="21" t="str">
        <f t="shared" si="3"/>
        <v>quarta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3">
        <f t="shared" si="6"/>
        <v>0</v>
      </c>
      <c r="J11" s="11">
        <f>IF(I11="-"," ",(8/24))</f>
        <v>0.3333333333333333</v>
      </c>
      <c r="K11" s="11">
        <f>IF(B11=0," ",8)</f>
        <v>8</v>
      </c>
      <c r="L11" s="11"/>
      <c r="M11" s="12"/>
      <c r="N11" s="15"/>
      <c r="O11" s="97"/>
      <c r="P11" s="16"/>
    </row>
    <row r="12" spans="1:16" ht="12.75">
      <c r="A12" s="4">
        <f t="shared" si="1"/>
        <v>5</v>
      </c>
      <c r="B12" s="4">
        <f t="shared" si="2"/>
        <v>1</v>
      </c>
      <c r="C12" s="48">
        <v>43412</v>
      </c>
      <c r="D12" s="21" t="str">
        <f t="shared" si="3"/>
        <v>quinta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3">
        <f t="shared" si="6"/>
        <v>0</v>
      </c>
      <c r="J12" s="11">
        <f t="shared" si="4"/>
        <v>0.3333333333333333</v>
      </c>
      <c r="K12" s="11">
        <f t="shared" si="5"/>
        <v>8</v>
      </c>
      <c r="L12" s="11"/>
      <c r="M12" s="12"/>
      <c r="N12" s="15"/>
      <c r="O12" s="97"/>
      <c r="P12" s="16"/>
    </row>
    <row r="13" spans="1:16" ht="12.75">
      <c r="A13" s="4">
        <f t="shared" si="1"/>
        <v>6</v>
      </c>
      <c r="B13" s="4">
        <f t="shared" si="2"/>
        <v>1</v>
      </c>
      <c r="C13" s="48">
        <v>43413</v>
      </c>
      <c r="D13" s="21" t="str">
        <f t="shared" si="3"/>
        <v>sexta</v>
      </c>
      <c r="E13" s="2">
        <f t="shared" si="0"/>
        <v>0</v>
      </c>
      <c r="F13" s="2">
        <f t="shared" si="0"/>
        <v>0</v>
      </c>
      <c r="G13" s="2">
        <f t="shared" si="0"/>
        <v>0</v>
      </c>
      <c r="H13" s="2">
        <f t="shared" si="0"/>
        <v>0</v>
      </c>
      <c r="I13" s="3">
        <f t="shared" si="6"/>
        <v>0</v>
      </c>
      <c r="J13" s="11">
        <f t="shared" si="4"/>
        <v>0.3333333333333333</v>
      </c>
      <c r="K13" s="11">
        <f t="shared" si="5"/>
        <v>8</v>
      </c>
      <c r="L13" s="11"/>
      <c r="M13" s="12"/>
      <c r="N13" s="15"/>
      <c r="O13" s="97"/>
      <c r="P13" s="16"/>
    </row>
    <row r="14" spans="1:16" ht="12.75">
      <c r="A14" s="4">
        <f t="shared" si="1"/>
        <v>7</v>
      </c>
      <c r="B14" s="4">
        <f t="shared" si="2"/>
        <v>0</v>
      </c>
      <c r="C14" s="48">
        <v>43414</v>
      </c>
      <c r="D14" s="59" t="str">
        <f t="shared" si="3"/>
        <v>sábado</v>
      </c>
      <c r="E14" s="2" t="str">
        <f t="shared" si="0"/>
        <v>-</v>
      </c>
      <c r="F14" s="2" t="str">
        <f t="shared" si="0"/>
        <v>-</v>
      </c>
      <c r="G14" s="2" t="str">
        <f t="shared" si="0"/>
        <v>-</v>
      </c>
      <c r="H14" s="2" t="str">
        <f t="shared" si="0"/>
        <v>-</v>
      </c>
      <c r="I14" s="3" t="str">
        <f t="shared" si="6"/>
        <v>-</v>
      </c>
      <c r="J14" s="11" t="str">
        <f t="shared" si="4"/>
        <v> </v>
      </c>
      <c r="K14" s="11" t="str">
        <f t="shared" si="5"/>
        <v> </v>
      </c>
      <c r="L14" s="11"/>
      <c r="M14" s="12"/>
      <c r="N14" s="15"/>
      <c r="O14" s="97"/>
      <c r="P14" s="16"/>
    </row>
    <row r="15" spans="1:16" ht="12.75">
      <c r="A15" s="4">
        <f t="shared" si="1"/>
        <v>1</v>
      </c>
      <c r="B15" s="4">
        <f t="shared" si="2"/>
        <v>0</v>
      </c>
      <c r="C15" s="48">
        <v>43415</v>
      </c>
      <c r="D15" s="59" t="str">
        <f t="shared" si="3"/>
        <v>domingo</v>
      </c>
      <c r="E15" s="2" t="str">
        <f t="shared" si="0"/>
        <v>-</v>
      </c>
      <c r="F15" s="2" t="str">
        <f t="shared" si="0"/>
        <v>-</v>
      </c>
      <c r="G15" s="2" t="str">
        <f t="shared" si="0"/>
        <v>-</v>
      </c>
      <c r="H15" s="2" t="str">
        <f t="shared" si="0"/>
        <v>-</v>
      </c>
      <c r="I15" s="3" t="str">
        <f t="shared" si="6"/>
        <v>-</v>
      </c>
      <c r="J15" s="11" t="str">
        <f t="shared" si="4"/>
        <v> </v>
      </c>
      <c r="K15" s="11" t="str">
        <f t="shared" si="5"/>
        <v> </v>
      </c>
      <c r="L15" s="11"/>
      <c r="M15" s="12"/>
      <c r="N15" s="15"/>
      <c r="O15" s="97"/>
      <c r="P15" s="16"/>
    </row>
    <row r="16" spans="1:16" ht="12.75">
      <c r="A16" s="4">
        <f t="shared" si="1"/>
        <v>2</v>
      </c>
      <c r="B16" s="4">
        <f t="shared" si="2"/>
        <v>1</v>
      </c>
      <c r="C16" s="48">
        <v>43416</v>
      </c>
      <c r="D16" s="21" t="str">
        <f t="shared" si="3"/>
        <v>segunda</v>
      </c>
      <c r="E16" s="2">
        <f t="shared" si="0"/>
        <v>0</v>
      </c>
      <c r="F16" s="2">
        <f t="shared" si="0"/>
        <v>0</v>
      </c>
      <c r="G16" s="2">
        <f t="shared" si="0"/>
        <v>0</v>
      </c>
      <c r="H16" s="2">
        <f t="shared" si="0"/>
        <v>0</v>
      </c>
      <c r="I16" s="3">
        <f t="shared" si="6"/>
        <v>0</v>
      </c>
      <c r="J16" s="11">
        <f t="shared" si="4"/>
        <v>0.3333333333333333</v>
      </c>
      <c r="K16" s="11">
        <f t="shared" si="5"/>
        <v>8</v>
      </c>
      <c r="L16" s="11"/>
      <c r="M16" s="12"/>
      <c r="N16" s="15"/>
      <c r="O16" s="97"/>
      <c r="P16" s="16"/>
    </row>
    <row r="17" spans="1:16" ht="12.75">
      <c r="A17" s="4">
        <f t="shared" si="1"/>
        <v>3</v>
      </c>
      <c r="B17" s="4">
        <f t="shared" si="2"/>
        <v>1</v>
      </c>
      <c r="C17" s="48">
        <v>43417</v>
      </c>
      <c r="D17" s="21" t="str">
        <f t="shared" si="3"/>
        <v>terça</v>
      </c>
      <c r="E17" s="2">
        <f t="shared" si="0"/>
        <v>0</v>
      </c>
      <c r="F17" s="2">
        <f t="shared" si="0"/>
        <v>0</v>
      </c>
      <c r="G17" s="2">
        <f t="shared" si="0"/>
        <v>0</v>
      </c>
      <c r="H17" s="2">
        <f t="shared" si="0"/>
        <v>0</v>
      </c>
      <c r="I17" s="3">
        <f t="shared" si="6"/>
        <v>0</v>
      </c>
      <c r="J17" s="11">
        <f t="shared" si="4"/>
        <v>0.3333333333333333</v>
      </c>
      <c r="K17" s="11">
        <f t="shared" si="5"/>
        <v>8</v>
      </c>
      <c r="L17" s="11"/>
      <c r="M17" s="12"/>
      <c r="N17" s="15"/>
      <c r="O17" s="97"/>
      <c r="P17" s="16"/>
    </row>
    <row r="18" spans="1:16" ht="12.75">
      <c r="A18" s="4">
        <f t="shared" si="1"/>
        <v>4</v>
      </c>
      <c r="B18" s="4">
        <f t="shared" si="2"/>
        <v>1</v>
      </c>
      <c r="C18" s="48">
        <v>43418</v>
      </c>
      <c r="D18" s="21" t="str">
        <f t="shared" si="3"/>
        <v>quarta</v>
      </c>
      <c r="E18" s="2">
        <f t="shared" si="0"/>
        <v>0</v>
      </c>
      <c r="F18" s="2">
        <f t="shared" si="0"/>
        <v>0</v>
      </c>
      <c r="G18" s="2">
        <f t="shared" si="0"/>
        <v>0</v>
      </c>
      <c r="H18" s="2">
        <f t="shared" si="0"/>
        <v>0</v>
      </c>
      <c r="I18" s="2">
        <f t="shared" si="0"/>
        <v>0</v>
      </c>
      <c r="J18" s="11">
        <f t="shared" si="4"/>
        <v>0.3333333333333333</v>
      </c>
      <c r="K18" s="11">
        <f t="shared" si="5"/>
        <v>8</v>
      </c>
      <c r="L18" s="11"/>
      <c r="M18" s="12"/>
      <c r="N18" s="15"/>
      <c r="O18" s="97"/>
      <c r="P18" s="16"/>
    </row>
    <row r="19" spans="1:16" ht="12.75">
      <c r="A19" s="4">
        <f t="shared" si="1"/>
        <v>5</v>
      </c>
      <c r="B19" s="4">
        <f t="shared" si="2"/>
        <v>1</v>
      </c>
      <c r="C19" s="58">
        <v>43419</v>
      </c>
      <c r="D19" s="59" t="str">
        <f t="shared" si="3"/>
        <v>quinta</v>
      </c>
      <c r="E19" s="78" t="s">
        <v>55</v>
      </c>
      <c r="F19" s="79"/>
      <c r="G19" s="79"/>
      <c r="H19" s="79"/>
      <c r="I19" s="80"/>
      <c r="J19" s="11">
        <f t="shared" si="4"/>
        <v>0.3333333333333333</v>
      </c>
      <c r="K19" s="11">
        <f t="shared" si="5"/>
        <v>8</v>
      </c>
      <c r="L19" s="77"/>
      <c r="M19" s="55"/>
      <c r="N19" s="15"/>
      <c r="O19" s="97"/>
      <c r="P19" s="16"/>
    </row>
    <row r="20" spans="1:16" ht="12.75">
      <c r="A20" s="4">
        <f t="shared" si="1"/>
        <v>6</v>
      </c>
      <c r="B20" s="4">
        <f t="shared" si="2"/>
        <v>1</v>
      </c>
      <c r="C20" s="58">
        <v>43420</v>
      </c>
      <c r="D20" s="59" t="str">
        <f t="shared" si="3"/>
        <v>sexta</v>
      </c>
      <c r="E20" s="78" t="s">
        <v>14</v>
      </c>
      <c r="F20" s="79"/>
      <c r="G20" s="79"/>
      <c r="H20" s="79"/>
      <c r="I20" s="80"/>
      <c r="J20" s="11">
        <f t="shared" si="4"/>
        <v>0.3333333333333333</v>
      </c>
      <c r="K20" s="11">
        <f t="shared" si="5"/>
        <v>8</v>
      </c>
      <c r="L20" s="11"/>
      <c r="M20" s="12"/>
      <c r="N20" s="15"/>
      <c r="O20" s="97"/>
      <c r="P20" s="16"/>
    </row>
    <row r="21" spans="1:16" ht="12.75">
      <c r="A21" s="4">
        <f t="shared" si="1"/>
        <v>7</v>
      </c>
      <c r="B21" s="4">
        <f t="shared" si="2"/>
        <v>0</v>
      </c>
      <c r="C21" s="48">
        <v>43421</v>
      </c>
      <c r="D21" s="59" t="str">
        <f t="shared" si="3"/>
        <v>sábado</v>
      </c>
      <c r="E21" s="2" t="str">
        <f t="shared" si="0"/>
        <v>-</v>
      </c>
      <c r="F21" s="2" t="str">
        <f t="shared" si="0"/>
        <v>-</v>
      </c>
      <c r="G21" s="2" t="str">
        <f t="shared" si="0"/>
        <v>-</v>
      </c>
      <c r="H21" s="2" t="str">
        <f t="shared" si="0"/>
        <v>-</v>
      </c>
      <c r="I21" s="3" t="str">
        <f t="shared" si="6"/>
        <v>-</v>
      </c>
      <c r="J21" s="11" t="str">
        <f t="shared" si="4"/>
        <v> </v>
      </c>
      <c r="K21" s="11" t="str">
        <f t="shared" si="5"/>
        <v> </v>
      </c>
      <c r="L21" s="11"/>
      <c r="M21" s="12"/>
      <c r="N21" s="15"/>
      <c r="O21" s="97"/>
      <c r="P21" s="16"/>
    </row>
    <row r="22" spans="1:16" ht="12.75">
      <c r="A22" s="4">
        <f t="shared" si="1"/>
        <v>1</v>
      </c>
      <c r="B22" s="4">
        <f t="shared" si="2"/>
        <v>0</v>
      </c>
      <c r="C22" s="48">
        <v>43422</v>
      </c>
      <c r="D22" s="59" t="str">
        <f t="shared" si="3"/>
        <v>domingo</v>
      </c>
      <c r="E22" s="2" t="str">
        <f t="shared" si="0"/>
        <v>-</v>
      </c>
      <c r="F22" s="2" t="str">
        <f t="shared" si="0"/>
        <v>-</v>
      </c>
      <c r="G22" s="2" t="str">
        <f t="shared" si="0"/>
        <v>-</v>
      </c>
      <c r="H22" s="2" t="str">
        <f t="shared" si="0"/>
        <v>-</v>
      </c>
      <c r="I22" s="3" t="str">
        <f t="shared" si="6"/>
        <v>-</v>
      </c>
      <c r="J22" s="11" t="str">
        <f t="shared" si="4"/>
        <v> </v>
      </c>
      <c r="K22" s="11" t="str">
        <f t="shared" si="5"/>
        <v> </v>
      </c>
      <c r="L22" s="11"/>
      <c r="M22" s="12"/>
      <c r="N22" s="15"/>
      <c r="O22" s="97"/>
      <c r="P22" s="16"/>
    </row>
    <row r="23" spans="1:16" ht="12.75">
      <c r="A23" s="4">
        <f t="shared" si="1"/>
        <v>2</v>
      </c>
      <c r="B23" s="4">
        <f t="shared" si="2"/>
        <v>1</v>
      </c>
      <c r="C23" s="48">
        <v>43423</v>
      </c>
      <c r="D23" s="21" t="str">
        <f t="shared" si="3"/>
        <v>segunda</v>
      </c>
      <c r="E23" s="2">
        <f t="shared" si="0"/>
        <v>0</v>
      </c>
      <c r="F23" s="2">
        <f t="shared" si="0"/>
        <v>0</v>
      </c>
      <c r="G23" s="2">
        <f t="shared" si="0"/>
        <v>0</v>
      </c>
      <c r="H23" s="2">
        <f t="shared" si="0"/>
        <v>0</v>
      </c>
      <c r="I23" s="3">
        <f t="shared" si="6"/>
        <v>0</v>
      </c>
      <c r="J23" s="11">
        <f t="shared" si="4"/>
        <v>0.3333333333333333</v>
      </c>
      <c r="K23" s="11">
        <f t="shared" si="5"/>
        <v>8</v>
      </c>
      <c r="L23" s="11"/>
      <c r="M23" s="12"/>
      <c r="N23" s="15"/>
      <c r="O23" s="97"/>
      <c r="P23" s="16"/>
    </row>
    <row r="24" spans="1:16" ht="12.75">
      <c r="A24" s="4">
        <f t="shared" si="1"/>
        <v>3</v>
      </c>
      <c r="B24" s="4">
        <f t="shared" si="2"/>
        <v>1</v>
      </c>
      <c r="C24" s="48">
        <v>43424</v>
      </c>
      <c r="D24" s="21" t="str">
        <f t="shared" si="3"/>
        <v>terça</v>
      </c>
      <c r="E24" s="2">
        <f t="shared" si="0"/>
        <v>0</v>
      </c>
      <c r="F24" s="2">
        <f t="shared" si="0"/>
        <v>0</v>
      </c>
      <c r="G24" s="2">
        <f t="shared" si="0"/>
        <v>0</v>
      </c>
      <c r="H24" s="2">
        <f t="shared" si="0"/>
        <v>0</v>
      </c>
      <c r="I24" s="3">
        <f t="shared" si="6"/>
        <v>0</v>
      </c>
      <c r="J24" s="11">
        <f t="shared" si="4"/>
        <v>0.3333333333333333</v>
      </c>
      <c r="K24" s="11">
        <f t="shared" si="5"/>
        <v>8</v>
      </c>
      <c r="L24" s="11"/>
      <c r="M24" s="12"/>
      <c r="N24" s="15"/>
      <c r="O24" s="97"/>
      <c r="P24" s="16"/>
    </row>
    <row r="25" spans="1:16" ht="12.75">
      <c r="A25" s="4">
        <f t="shared" si="1"/>
        <v>4</v>
      </c>
      <c r="B25" s="4">
        <f t="shared" si="2"/>
        <v>1</v>
      </c>
      <c r="C25" s="48">
        <v>43425</v>
      </c>
      <c r="D25" s="21" t="str">
        <f t="shared" si="3"/>
        <v>quarta</v>
      </c>
      <c r="E25" s="2">
        <f t="shared" si="0"/>
        <v>0</v>
      </c>
      <c r="F25" s="2">
        <f t="shared" si="0"/>
        <v>0</v>
      </c>
      <c r="G25" s="2">
        <f t="shared" si="0"/>
        <v>0</v>
      </c>
      <c r="H25" s="2">
        <f t="shared" si="0"/>
        <v>0</v>
      </c>
      <c r="I25" s="3">
        <f t="shared" si="6"/>
        <v>0</v>
      </c>
      <c r="J25" s="11">
        <f t="shared" si="4"/>
        <v>0.3333333333333333</v>
      </c>
      <c r="K25" s="11">
        <f t="shared" si="5"/>
        <v>8</v>
      </c>
      <c r="L25" s="11"/>
      <c r="M25" s="12"/>
      <c r="N25" s="15"/>
      <c r="O25" s="97"/>
      <c r="P25" s="16"/>
    </row>
    <row r="26" spans="1:16" ht="12.75">
      <c r="A26" s="4">
        <f t="shared" si="1"/>
        <v>5</v>
      </c>
      <c r="B26" s="4">
        <f t="shared" si="2"/>
        <v>1</v>
      </c>
      <c r="C26" s="48">
        <v>43426</v>
      </c>
      <c r="D26" s="21" t="str">
        <f t="shared" si="3"/>
        <v>quinta</v>
      </c>
      <c r="E26" s="2">
        <f t="shared" si="0"/>
        <v>0</v>
      </c>
      <c r="F26" s="2">
        <f t="shared" si="0"/>
        <v>0</v>
      </c>
      <c r="G26" s="2">
        <f t="shared" si="0"/>
        <v>0</v>
      </c>
      <c r="H26" s="2">
        <f t="shared" si="0"/>
        <v>0</v>
      </c>
      <c r="I26" s="3">
        <f t="shared" si="6"/>
        <v>0</v>
      </c>
      <c r="J26" s="11">
        <f t="shared" si="4"/>
        <v>0.3333333333333333</v>
      </c>
      <c r="K26" s="11">
        <f t="shared" si="5"/>
        <v>8</v>
      </c>
      <c r="L26" s="11"/>
      <c r="M26" s="12"/>
      <c r="N26" s="15"/>
      <c r="O26" s="97"/>
      <c r="P26" s="16"/>
    </row>
    <row r="27" spans="1:16" ht="12.75">
      <c r="A27" s="4">
        <f t="shared" si="1"/>
        <v>6</v>
      </c>
      <c r="B27" s="4">
        <f t="shared" si="2"/>
        <v>1</v>
      </c>
      <c r="C27" s="48">
        <v>43427</v>
      </c>
      <c r="D27" s="21" t="str">
        <f t="shared" si="3"/>
        <v>sexta</v>
      </c>
      <c r="E27" s="2">
        <f t="shared" si="0"/>
        <v>0</v>
      </c>
      <c r="F27" s="2">
        <f t="shared" si="0"/>
        <v>0</v>
      </c>
      <c r="G27" s="2">
        <f t="shared" si="0"/>
        <v>0</v>
      </c>
      <c r="H27" s="2">
        <f t="shared" si="0"/>
        <v>0</v>
      </c>
      <c r="I27" s="3">
        <f t="shared" si="6"/>
        <v>0</v>
      </c>
      <c r="J27" s="11">
        <f t="shared" si="4"/>
        <v>0.3333333333333333</v>
      </c>
      <c r="K27" s="11">
        <f t="shared" si="5"/>
        <v>8</v>
      </c>
      <c r="L27" s="11"/>
      <c r="M27" s="12"/>
      <c r="N27" s="15"/>
      <c r="O27" s="97"/>
      <c r="P27" s="16"/>
    </row>
    <row r="28" spans="1:16" ht="12.75">
      <c r="A28" s="4">
        <f t="shared" si="1"/>
        <v>7</v>
      </c>
      <c r="B28" s="4">
        <f t="shared" si="2"/>
        <v>0</v>
      </c>
      <c r="C28" s="48">
        <v>43428</v>
      </c>
      <c r="D28" s="59" t="str">
        <f t="shared" si="3"/>
        <v>sábado</v>
      </c>
      <c r="E28" s="2" t="str">
        <f t="shared" si="0"/>
        <v>-</v>
      </c>
      <c r="F28" s="2" t="str">
        <f t="shared" si="0"/>
        <v>-</v>
      </c>
      <c r="G28" s="2" t="str">
        <f t="shared" si="0"/>
        <v>-</v>
      </c>
      <c r="H28" s="2" t="str">
        <f t="shared" si="0"/>
        <v>-</v>
      </c>
      <c r="I28" s="3" t="str">
        <f t="shared" si="6"/>
        <v>-</v>
      </c>
      <c r="J28" s="11" t="str">
        <f t="shared" si="4"/>
        <v> </v>
      </c>
      <c r="K28" s="11" t="str">
        <f t="shared" si="5"/>
        <v> </v>
      </c>
      <c r="L28" s="11"/>
      <c r="M28" s="12"/>
      <c r="N28" s="15"/>
      <c r="O28" s="97"/>
      <c r="P28" s="16"/>
    </row>
    <row r="29" spans="1:16" ht="12.75">
      <c r="A29" s="4">
        <f t="shared" si="1"/>
        <v>1</v>
      </c>
      <c r="B29" s="4">
        <f t="shared" si="2"/>
        <v>0</v>
      </c>
      <c r="C29" s="48">
        <v>43429</v>
      </c>
      <c r="D29" s="59" t="str">
        <f t="shared" si="3"/>
        <v>domingo</v>
      </c>
      <c r="E29" s="2" t="str">
        <f t="shared" si="0"/>
        <v>-</v>
      </c>
      <c r="F29" s="2" t="str">
        <f t="shared" si="0"/>
        <v>-</v>
      </c>
      <c r="G29" s="2" t="str">
        <f t="shared" si="0"/>
        <v>-</v>
      </c>
      <c r="H29" s="2" t="str">
        <f t="shared" si="0"/>
        <v>-</v>
      </c>
      <c r="I29" s="3" t="str">
        <f t="shared" si="6"/>
        <v>-</v>
      </c>
      <c r="J29" s="11" t="str">
        <f t="shared" si="4"/>
        <v> </v>
      </c>
      <c r="K29" s="11" t="str">
        <f t="shared" si="5"/>
        <v> </v>
      </c>
      <c r="L29" s="11"/>
      <c r="M29" s="12"/>
      <c r="N29" s="15"/>
      <c r="O29" s="97"/>
      <c r="P29" s="16"/>
    </row>
    <row r="30" spans="1:16" ht="12.75">
      <c r="A30" s="4">
        <f t="shared" si="1"/>
        <v>2</v>
      </c>
      <c r="B30" s="4">
        <f t="shared" si="2"/>
        <v>1</v>
      </c>
      <c r="C30" s="48">
        <v>43430</v>
      </c>
      <c r="D30" s="21" t="str">
        <f t="shared" si="3"/>
        <v>segunda</v>
      </c>
      <c r="E30" s="2">
        <f t="shared" si="0"/>
        <v>0</v>
      </c>
      <c r="F30" s="2">
        <f t="shared" si="0"/>
        <v>0</v>
      </c>
      <c r="G30" s="2">
        <f t="shared" si="0"/>
        <v>0</v>
      </c>
      <c r="H30" s="2">
        <f t="shared" si="0"/>
        <v>0</v>
      </c>
      <c r="I30" s="3">
        <f t="shared" si="6"/>
        <v>0</v>
      </c>
      <c r="J30" s="11">
        <f t="shared" si="4"/>
        <v>0.3333333333333333</v>
      </c>
      <c r="K30" s="11">
        <f t="shared" si="5"/>
        <v>8</v>
      </c>
      <c r="L30" s="11"/>
      <c r="M30" s="12"/>
      <c r="N30" s="15"/>
      <c r="O30" s="97"/>
      <c r="P30" s="16"/>
    </row>
    <row r="31" spans="1:16" ht="12.75">
      <c r="A31" s="4">
        <f t="shared" si="1"/>
        <v>3</v>
      </c>
      <c r="B31" s="4">
        <f t="shared" si="2"/>
        <v>1</v>
      </c>
      <c r="C31" s="48">
        <v>43431</v>
      </c>
      <c r="D31" s="21" t="str">
        <f t="shared" si="3"/>
        <v>terça</v>
      </c>
      <c r="E31" s="2">
        <f t="shared" si="0"/>
        <v>0</v>
      </c>
      <c r="F31" s="2">
        <f t="shared" si="0"/>
        <v>0</v>
      </c>
      <c r="G31" s="2">
        <f t="shared" si="0"/>
        <v>0</v>
      </c>
      <c r="H31" s="2">
        <f t="shared" si="0"/>
        <v>0</v>
      </c>
      <c r="I31" s="3">
        <f t="shared" si="6"/>
        <v>0</v>
      </c>
      <c r="J31" s="11">
        <f t="shared" si="4"/>
        <v>0.3333333333333333</v>
      </c>
      <c r="K31" s="11">
        <f t="shared" si="5"/>
        <v>8</v>
      </c>
      <c r="L31" s="11"/>
      <c r="M31" s="12"/>
      <c r="N31" s="15"/>
      <c r="O31" s="97"/>
      <c r="P31" s="16"/>
    </row>
    <row r="32" spans="1:16" ht="12.75">
      <c r="A32" s="4">
        <f t="shared" si="1"/>
        <v>4</v>
      </c>
      <c r="B32" s="4">
        <f t="shared" si="2"/>
        <v>1</v>
      </c>
      <c r="C32" s="48">
        <v>43432</v>
      </c>
      <c r="D32" s="21" t="str">
        <f t="shared" si="3"/>
        <v>quarta</v>
      </c>
      <c r="E32" s="2">
        <f t="shared" si="0"/>
        <v>0</v>
      </c>
      <c r="F32" s="2">
        <f t="shared" si="0"/>
        <v>0</v>
      </c>
      <c r="G32" s="2">
        <f t="shared" si="0"/>
        <v>0</v>
      </c>
      <c r="H32" s="2">
        <f t="shared" si="0"/>
        <v>0</v>
      </c>
      <c r="I32" s="3">
        <f t="shared" si="6"/>
        <v>0</v>
      </c>
      <c r="J32" s="11">
        <f>IF(I32="-"," ",(8/24))</f>
        <v>0.3333333333333333</v>
      </c>
      <c r="K32" s="11">
        <f>IF(B32=0," ",8)</f>
        <v>8</v>
      </c>
      <c r="L32" s="11"/>
      <c r="M32" s="12"/>
      <c r="N32" s="15"/>
      <c r="O32" s="97"/>
      <c r="P32" s="16"/>
    </row>
    <row r="33" spans="1:16" ht="12.75">
      <c r="A33" s="4">
        <f t="shared" si="1"/>
        <v>5</v>
      </c>
      <c r="B33" s="4">
        <f t="shared" si="2"/>
        <v>1</v>
      </c>
      <c r="C33" s="48">
        <v>43433</v>
      </c>
      <c r="D33" s="21" t="str">
        <f t="shared" si="3"/>
        <v>quinta</v>
      </c>
      <c r="E33" s="2">
        <f t="shared" si="0"/>
        <v>0</v>
      </c>
      <c r="F33" s="2">
        <f t="shared" si="0"/>
        <v>0</v>
      </c>
      <c r="G33" s="2">
        <f t="shared" si="0"/>
        <v>0</v>
      </c>
      <c r="H33" s="2">
        <f t="shared" si="0"/>
        <v>0</v>
      </c>
      <c r="I33" s="3">
        <f t="shared" si="6"/>
        <v>0</v>
      </c>
      <c r="J33" s="11">
        <f t="shared" si="4"/>
        <v>0.3333333333333333</v>
      </c>
      <c r="K33" s="11">
        <f t="shared" si="5"/>
        <v>8</v>
      </c>
      <c r="L33" s="11"/>
      <c r="M33" s="12"/>
      <c r="N33" s="15"/>
      <c r="O33" s="97"/>
      <c r="P33" s="16"/>
    </row>
    <row r="34" spans="1:16" ht="12.75">
      <c r="A34" s="4">
        <f t="shared" si="1"/>
        <v>6</v>
      </c>
      <c r="B34" s="4">
        <f t="shared" si="2"/>
        <v>1</v>
      </c>
      <c r="C34" s="48">
        <v>43434</v>
      </c>
      <c r="D34" s="21" t="str">
        <f t="shared" si="3"/>
        <v>sexta</v>
      </c>
      <c r="E34" s="2">
        <f t="shared" si="0"/>
        <v>0</v>
      </c>
      <c r="F34" s="2">
        <f t="shared" si="0"/>
        <v>0</v>
      </c>
      <c r="G34" s="2">
        <f t="shared" si="0"/>
        <v>0</v>
      </c>
      <c r="H34" s="2">
        <f t="shared" si="0"/>
        <v>0</v>
      </c>
      <c r="I34" s="3">
        <f t="shared" si="6"/>
        <v>0</v>
      </c>
      <c r="J34" s="11">
        <f t="shared" si="4"/>
        <v>0.3333333333333333</v>
      </c>
      <c r="K34" s="11">
        <f t="shared" si="5"/>
        <v>8</v>
      </c>
      <c r="L34" s="11"/>
      <c r="M34" s="12"/>
      <c r="N34" s="15"/>
      <c r="O34" s="97"/>
      <c r="P34" s="17"/>
    </row>
    <row r="35" spans="1:16" s="25" customFormat="1" ht="25.5">
      <c r="A35" s="22"/>
      <c r="B35" s="22"/>
      <c r="C35" s="23"/>
      <c r="D35" s="23" t="s">
        <v>3</v>
      </c>
      <c r="E35" s="23" t="s">
        <v>4</v>
      </c>
      <c r="F35" s="23" t="s">
        <v>5</v>
      </c>
      <c r="G35" s="23"/>
      <c r="H35" s="23"/>
      <c r="I35" s="23" t="s">
        <v>6</v>
      </c>
      <c r="J35" s="24"/>
      <c r="K35" s="24"/>
      <c r="L35" s="24"/>
      <c r="M35" s="23"/>
      <c r="N35" s="81" t="s">
        <v>19</v>
      </c>
      <c r="O35" s="81"/>
      <c r="P35" s="81"/>
    </row>
    <row r="36" spans="2:16" s="22" customFormat="1" ht="12.75">
      <c r="B36" s="22">
        <f>(E36+(E36/60))</f>
        <v>0.33888888888888885</v>
      </c>
      <c r="C36" s="26"/>
      <c r="D36" s="26">
        <v>19</v>
      </c>
      <c r="E36" s="27">
        <v>0.3333333333333333</v>
      </c>
      <c r="F36" s="28">
        <f>E36*D36</f>
        <v>6.333333333333333</v>
      </c>
      <c r="G36" s="29"/>
      <c r="H36" s="29"/>
      <c r="I36" s="28">
        <f>SUM(I5:I34)</f>
        <v>0</v>
      </c>
      <c r="J36" s="30">
        <f>SUM(J5:J34)</f>
        <v>7.33333333333333</v>
      </c>
      <c r="K36" s="30">
        <f>SUM(K5:K34)</f>
        <v>176</v>
      </c>
      <c r="L36" s="30"/>
      <c r="M36" s="29"/>
      <c r="N36" s="82" t="str">
        <f>IF(N37=0,"Correto","Pendente")</f>
        <v>Pendente</v>
      </c>
      <c r="O36" s="83"/>
      <c r="P36" s="84"/>
    </row>
    <row r="37" spans="2:16" s="22" customFormat="1" ht="12.75">
      <c r="B37" s="22">
        <f>B36*D36</f>
        <v>6.438888888888888</v>
      </c>
      <c r="C37" s="31"/>
      <c r="D37" s="32"/>
      <c r="E37" s="33"/>
      <c r="F37" s="33"/>
      <c r="G37" s="33"/>
      <c r="H37" s="33"/>
      <c r="I37" s="33"/>
      <c r="J37" s="34">
        <f>J36*24</f>
        <v>175.99999999999994</v>
      </c>
      <c r="K37" s="34"/>
      <c r="L37" s="34"/>
      <c r="M37" s="35"/>
      <c r="N37" s="47">
        <f>F36-I36</f>
        <v>6.333333333333333</v>
      </c>
      <c r="O37" s="36"/>
      <c r="P37" s="36"/>
    </row>
    <row r="38" spans="2:16" ht="22.5" customHeight="1">
      <c r="B38" s="18"/>
      <c r="C38" s="85" t="s">
        <v>57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7"/>
    </row>
  </sheetData>
  <sheetProtection/>
  <mergeCells count="12">
    <mergeCell ref="C1:P1"/>
    <mergeCell ref="N3:P3"/>
    <mergeCell ref="O4:O34"/>
    <mergeCell ref="C38:P38"/>
    <mergeCell ref="N36:P36"/>
    <mergeCell ref="N35:P35"/>
    <mergeCell ref="C2:L2"/>
    <mergeCell ref="C3:I3"/>
    <mergeCell ref="L3:M3"/>
    <mergeCell ref="E6:I6"/>
    <mergeCell ref="E19:I19"/>
    <mergeCell ref="E20:I20"/>
  </mergeCells>
  <dataValidations count="2">
    <dataValidation type="list" allowBlank="1" showInputMessage="1" showErrorMessage="1" sqref="L34:M34 L20:M24 L27:M31 L7:L10 M8:M10 L13:M18">
      <formula1>Atividade</formula1>
    </dataValidation>
    <dataValidation type="list" allowBlank="1" showInputMessage="1" showErrorMessage="1" sqref="L32:M32 L11:M11">
      <formula1>sábado_letivo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7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C15">
      <selection activeCell="L34" sqref="L34"/>
    </sheetView>
  </sheetViews>
  <sheetFormatPr defaultColWidth="9.140625" defaultRowHeight="15"/>
  <cols>
    <col min="1" max="1" width="0" style="4" hidden="1" customWidth="1"/>
    <col min="2" max="2" width="12.00390625" style="4" hidden="1" customWidth="1"/>
    <col min="3" max="3" width="11.8515625" style="4" customWidth="1"/>
    <col min="4" max="4" width="12.00390625" style="4" bestFit="1" customWidth="1"/>
    <col min="5" max="8" width="10.8515625" style="19" customWidth="1"/>
    <col min="9" max="9" width="12.421875" style="19" customWidth="1"/>
    <col min="10" max="10" width="12.00390625" style="20" hidden="1" customWidth="1"/>
    <col min="11" max="11" width="4.00390625" style="20" hidden="1" customWidth="1"/>
    <col min="12" max="12" width="40.57421875" style="20" customWidth="1"/>
    <col min="13" max="13" width="40.57421875" style="4" customWidth="1"/>
    <col min="14" max="14" width="10.140625" style="4" bestFit="1" customWidth="1"/>
    <col min="15" max="15" width="2.00390625" style="4" customWidth="1"/>
    <col min="16" max="16" width="10.140625" style="4" bestFit="1" customWidth="1"/>
    <col min="17" max="16384" width="9.140625" style="4" customWidth="1"/>
  </cols>
  <sheetData>
    <row r="1" spans="3:16" ht="12.75">
      <c r="C1" s="88" t="s">
        <v>12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3:16" ht="16.5" customHeight="1">
      <c r="C2" s="85" t="s">
        <v>9</v>
      </c>
      <c r="D2" s="86"/>
      <c r="E2" s="86"/>
      <c r="F2" s="86"/>
      <c r="G2" s="86"/>
      <c r="H2" s="86"/>
      <c r="I2" s="86"/>
      <c r="J2" s="86"/>
      <c r="K2" s="86"/>
      <c r="L2" s="87"/>
      <c r="M2" s="45" t="s">
        <v>10</v>
      </c>
      <c r="N2" s="7">
        <f>C5</f>
        <v>43435</v>
      </c>
      <c r="O2" s="5" t="s">
        <v>11</v>
      </c>
      <c r="P2" s="7">
        <f>C35</f>
        <v>43465</v>
      </c>
    </row>
    <row r="3" spans="3:17" s="8" customFormat="1" ht="16.5" customHeight="1">
      <c r="C3" s="89" t="s">
        <v>22</v>
      </c>
      <c r="D3" s="90"/>
      <c r="E3" s="90"/>
      <c r="F3" s="90"/>
      <c r="G3" s="90"/>
      <c r="H3" s="90"/>
      <c r="I3" s="91"/>
      <c r="J3" s="9"/>
      <c r="K3" s="9"/>
      <c r="L3" s="92" t="s">
        <v>21</v>
      </c>
      <c r="M3" s="93"/>
      <c r="N3" s="94" t="s">
        <v>20</v>
      </c>
      <c r="O3" s="95"/>
      <c r="P3" s="94"/>
      <c r="Q3" s="10"/>
    </row>
    <row r="4" spans="3:16" ht="12.75">
      <c r="C4" s="5"/>
      <c r="D4" s="5"/>
      <c r="E4" s="46" t="s">
        <v>0</v>
      </c>
      <c r="F4" s="46" t="s">
        <v>1</v>
      </c>
      <c r="G4" s="46" t="s">
        <v>0</v>
      </c>
      <c r="H4" s="46" t="s">
        <v>1</v>
      </c>
      <c r="I4" s="46" t="s">
        <v>2</v>
      </c>
      <c r="J4" s="11"/>
      <c r="K4" s="11" t="str">
        <f>IF(J4=0," ",8)</f>
        <v> </v>
      </c>
      <c r="L4" s="6" t="s">
        <v>23</v>
      </c>
      <c r="M4" s="46" t="s">
        <v>24</v>
      </c>
      <c r="N4" s="13" t="s">
        <v>7</v>
      </c>
      <c r="O4" s="96"/>
      <c r="P4" s="14" t="s">
        <v>8</v>
      </c>
    </row>
    <row r="5" spans="1:16" ht="12.75">
      <c r="A5" s="49">
        <f>WEEKDAY(C5)</f>
        <v>7</v>
      </c>
      <c r="B5" s="49">
        <f>IF(I5&lt;&gt;"-",1,0)</f>
        <v>0</v>
      </c>
      <c r="C5" s="48">
        <v>43435</v>
      </c>
      <c r="D5" s="59" t="str">
        <f>IF(A5=1,"domingo",IF(A5=2,"segunda",IF(A5=3,"terça",IF(A5=4,"quarta",IF(A5=5,"quinta",IF(A5=6,"sexta",IF(A5=7,"sábado",0)))))))</f>
        <v>sábado</v>
      </c>
      <c r="E5" s="2" t="str">
        <f aca="true" t="shared" si="0" ref="E5:H27">IF($D5="sábado","-",IF($D5="domingo","-",0))</f>
        <v>-</v>
      </c>
      <c r="F5" s="2" t="str">
        <f t="shared" si="0"/>
        <v>-</v>
      </c>
      <c r="G5" s="2" t="str">
        <f t="shared" si="0"/>
        <v>-</v>
      </c>
      <c r="H5" s="2" t="str">
        <f t="shared" si="0"/>
        <v>-</v>
      </c>
      <c r="I5" s="3" t="str">
        <f>IF(D5="sábado","-",IF(D5="domingo","-",(F5-E5+H5-G5)))</f>
        <v>-</v>
      </c>
      <c r="J5" s="11" t="str">
        <f>IF(I5="-"," ",(8/24))</f>
        <v> </v>
      </c>
      <c r="K5" s="11" t="str">
        <f>IF(B5=0," ",8)</f>
        <v> </v>
      </c>
      <c r="L5" s="11"/>
      <c r="M5" s="12"/>
      <c r="N5" s="15"/>
      <c r="O5" s="97"/>
      <c r="P5" s="16"/>
    </row>
    <row r="6" spans="1:16" ht="12.75">
      <c r="A6" s="49">
        <f aca="true" t="shared" si="1" ref="A6:A35">WEEKDAY(C6)</f>
        <v>1</v>
      </c>
      <c r="B6" s="49">
        <f aca="true" t="shared" si="2" ref="B6:B35">IF(I6&lt;&gt;"-",1,0)</f>
        <v>0</v>
      </c>
      <c r="C6" s="48">
        <v>43436</v>
      </c>
      <c r="D6" s="59" t="str">
        <f aca="true" t="shared" si="3" ref="D6:D35">IF(A6=1,"domingo",IF(A6=2,"segunda",IF(A6=3,"terça",IF(A6=4,"quarta",IF(A6=5,"quinta",IF(A6=6,"sexta",IF(A6=7,"sábado",0)))))))</f>
        <v>domingo</v>
      </c>
      <c r="E6" s="2" t="str">
        <f t="shared" si="0"/>
        <v>-</v>
      </c>
      <c r="F6" s="2" t="str">
        <f t="shared" si="0"/>
        <v>-</v>
      </c>
      <c r="G6" s="2" t="str">
        <f t="shared" si="0"/>
        <v>-</v>
      </c>
      <c r="H6" s="2" t="str">
        <f t="shared" si="0"/>
        <v>-</v>
      </c>
      <c r="I6" s="3" t="str">
        <f aca="true" t="shared" si="4" ref="I6:I27">IF(D6="sábado","-",IF(D6="domingo","-",(F6-E6+H6-G6)))</f>
        <v>-</v>
      </c>
      <c r="J6" s="11" t="str">
        <f aca="true" t="shared" si="5" ref="J6:J34">IF(I6="-"," ",(8/24))</f>
        <v> </v>
      </c>
      <c r="K6" s="11" t="str">
        <f aca="true" t="shared" si="6" ref="K6:K34">IF(B6=0," ",8)</f>
        <v> </v>
      </c>
      <c r="L6" s="11"/>
      <c r="M6" s="12"/>
      <c r="N6" s="15"/>
      <c r="O6" s="97"/>
      <c r="P6" s="16"/>
    </row>
    <row r="7" spans="1:16" ht="12.75">
      <c r="A7" s="49">
        <f t="shared" si="1"/>
        <v>2</v>
      </c>
      <c r="B7" s="49">
        <f t="shared" si="2"/>
        <v>1</v>
      </c>
      <c r="C7" s="48">
        <v>43437</v>
      </c>
      <c r="D7" s="21" t="str">
        <f t="shared" si="3"/>
        <v>segunda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3">
        <f t="shared" si="4"/>
        <v>0</v>
      </c>
      <c r="J7" s="11">
        <f t="shared" si="5"/>
        <v>0.3333333333333333</v>
      </c>
      <c r="K7" s="11">
        <f t="shared" si="6"/>
        <v>8</v>
      </c>
      <c r="L7" s="11"/>
      <c r="M7" s="12"/>
      <c r="N7" s="15"/>
      <c r="O7" s="97"/>
      <c r="P7" s="16"/>
    </row>
    <row r="8" spans="1:16" ht="12.75">
      <c r="A8" s="49">
        <f t="shared" si="1"/>
        <v>3</v>
      </c>
      <c r="B8" s="49">
        <f t="shared" si="2"/>
        <v>1</v>
      </c>
      <c r="C8" s="48">
        <v>43438</v>
      </c>
      <c r="D8" s="21" t="str">
        <f t="shared" si="3"/>
        <v>terça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3">
        <f t="shared" si="4"/>
        <v>0</v>
      </c>
      <c r="J8" s="11">
        <f t="shared" si="5"/>
        <v>0.3333333333333333</v>
      </c>
      <c r="K8" s="11">
        <f t="shared" si="6"/>
        <v>8</v>
      </c>
      <c r="L8" s="11"/>
      <c r="M8" s="12"/>
      <c r="N8" s="15"/>
      <c r="O8" s="97"/>
      <c r="P8" s="16"/>
    </row>
    <row r="9" spans="1:16" ht="12.75">
      <c r="A9" s="49">
        <f t="shared" si="1"/>
        <v>4</v>
      </c>
      <c r="B9" s="49">
        <f t="shared" si="2"/>
        <v>1</v>
      </c>
      <c r="C9" s="48">
        <v>43439</v>
      </c>
      <c r="D9" s="21" t="str">
        <f t="shared" si="3"/>
        <v>quarta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3">
        <f t="shared" si="4"/>
        <v>0</v>
      </c>
      <c r="J9" s="11">
        <f>IF(I9="-"," ",(8/24))</f>
        <v>0.3333333333333333</v>
      </c>
      <c r="K9" s="11">
        <f>IF(B9=0," ",8)</f>
        <v>8</v>
      </c>
      <c r="L9" s="11"/>
      <c r="M9" s="12"/>
      <c r="N9" s="15"/>
      <c r="O9" s="97"/>
      <c r="P9" s="16"/>
    </row>
    <row r="10" spans="1:16" ht="12.75">
      <c r="A10" s="49">
        <f t="shared" si="1"/>
        <v>5</v>
      </c>
      <c r="B10" s="49">
        <f t="shared" si="2"/>
        <v>1</v>
      </c>
      <c r="C10" s="48">
        <v>43440</v>
      </c>
      <c r="D10" s="21" t="str">
        <f t="shared" si="3"/>
        <v>quinta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3">
        <f t="shared" si="4"/>
        <v>0</v>
      </c>
      <c r="J10" s="11">
        <f t="shared" si="5"/>
        <v>0.3333333333333333</v>
      </c>
      <c r="K10" s="11">
        <f t="shared" si="6"/>
        <v>8</v>
      </c>
      <c r="L10" s="11"/>
      <c r="M10" s="12"/>
      <c r="N10" s="15"/>
      <c r="O10" s="97"/>
      <c r="P10" s="16"/>
    </row>
    <row r="11" spans="1:16" ht="12.75">
      <c r="A11" s="49">
        <f t="shared" si="1"/>
        <v>6</v>
      </c>
      <c r="B11" s="49">
        <f t="shared" si="2"/>
        <v>1</v>
      </c>
      <c r="C11" s="48">
        <v>43441</v>
      </c>
      <c r="D11" s="21" t="str">
        <f t="shared" si="3"/>
        <v>sexta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3">
        <f t="shared" si="4"/>
        <v>0</v>
      </c>
      <c r="J11" s="11">
        <f t="shared" si="5"/>
        <v>0.3333333333333333</v>
      </c>
      <c r="K11" s="11">
        <f t="shared" si="6"/>
        <v>8</v>
      </c>
      <c r="L11" s="11"/>
      <c r="M11" s="12"/>
      <c r="N11" s="15"/>
      <c r="O11" s="97"/>
      <c r="P11" s="16"/>
    </row>
    <row r="12" spans="1:16" ht="12.75">
      <c r="A12" s="49">
        <f t="shared" si="1"/>
        <v>7</v>
      </c>
      <c r="B12" s="49">
        <f t="shared" si="2"/>
        <v>0</v>
      </c>
      <c r="C12" s="48">
        <v>43442</v>
      </c>
      <c r="D12" s="59" t="str">
        <f t="shared" si="3"/>
        <v>sábado</v>
      </c>
      <c r="E12" s="2"/>
      <c r="F12" s="2" t="s">
        <v>13</v>
      </c>
      <c r="G12" s="2" t="s">
        <v>13</v>
      </c>
      <c r="H12" s="2" t="s">
        <v>13</v>
      </c>
      <c r="I12" s="2" t="s">
        <v>13</v>
      </c>
      <c r="J12" s="11" t="str">
        <f t="shared" si="5"/>
        <v> </v>
      </c>
      <c r="K12" s="11" t="str">
        <f t="shared" si="6"/>
        <v> </v>
      </c>
      <c r="L12" s="77"/>
      <c r="M12" s="55"/>
      <c r="N12" s="15"/>
      <c r="O12" s="97"/>
      <c r="P12" s="16"/>
    </row>
    <row r="13" spans="1:16" ht="12.75">
      <c r="A13" s="49">
        <f t="shared" si="1"/>
        <v>1</v>
      </c>
      <c r="B13" s="49">
        <f t="shared" si="2"/>
        <v>0</v>
      </c>
      <c r="C13" s="48">
        <v>43443</v>
      </c>
      <c r="D13" s="59" t="str">
        <f t="shared" si="3"/>
        <v>domingo</v>
      </c>
      <c r="E13" s="2" t="s">
        <v>13</v>
      </c>
      <c r="F13" s="2" t="s">
        <v>13</v>
      </c>
      <c r="G13" s="2" t="s">
        <v>13</v>
      </c>
      <c r="H13" s="2" t="s">
        <v>13</v>
      </c>
      <c r="I13" s="2" t="s">
        <v>13</v>
      </c>
      <c r="J13" s="11" t="str">
        <f t="shared" si="5"/>
        <v> </v>
      </c>
      <c r="K13" s="11" t="str">
        <f t="shared" si="6"/>
        <v> </v>
      </c>
      <c r="L13" s="11"/>
      <c r="M13" s="11"/>
      <c r="N13" s="15"/>
      <c r="O13" s="97"/>
      <c r="P13" s="16"/>
    </row>
    <row r="14" spans="1:16" ht="12.75">
      <c r="A14" s="49">
        <f t="shared" si="1"/>
        <v>2</v>
      </c>
      <c r="B14" s="49">
        <f t="shared" si="2"/>
        <v>1</v>
      </c>
      <c r="C14" s="48">
        <v>43444</v>
      </c>
      <c r="D14" s="21" t="str">
        <f t="shared" si="3"/>
        <v>segunda</v>
      </c>
      <c r="E14" s="2">
        <f t="shared" si="0"/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I14" s="3">
        <f t="shared" si="4"/>
        <v>0</v>
      </c>
      <c r="J14" s="11">
        <f t="shared" si="5"/>
        <v>0.3333333333333333</v>
      </c>
      <c r="K14" s="11">
        <f t="shared" si="6"/>
        <v>8</v>
      </c>
      <c r="L14" s="11"/>
      <c r="M14" s="12"/>
      <c r="N14" s="15"/>
      <c r="O14" s="97"/>
      <c r="P14" s="16"/>
    </row>
    <row r="15" spans="1:16" ht="12.75">
      <c r="A15" s="49">
        <f t="shared" si="1"/>
        <v>3</v>
      </c>
      <c r="B15" s="49">
        <f t="shared" si="2"/>
        <v>1</v>
      </c>
      <c r="C15" s="48">
        <v>43445</v>
      </c>
      <c r="D15" s="21" t="str">
        <f t="shared" si="3"/>
        <v>terça</v>
      </c>
      <c r="E15" s="2">
        <f t="shared" si="0"/>
        <v>0</v>
      </c>
      <c r="F15" s="2">
        <f t="shared" si="0"/>
        <v>0</v>
      </c>
      <c r="G15" s="2">
        <f t="shared" si="0"/>
        <v>0</v>
      </c>
      <c r="H15" s="2">
        <f t="shared" si="0"/>
        <v>0</v>
      </c>
      <c r="I15" s="3">
        <f t="shared" si="4"/>
        <v>0</v>
      </c>
      <c r="J15" s="11">
        <f t="shared" si="5"/>
        <v>0.3333333333333333</v>
      </c>
      <c r="K15" s="11">
        <f t="shared" si="6"/>
        <v>8</v>
      </c>
      <c r="L15" s="11"/>
      <c r="M15" s="12"/>
      <c r="N15" s="15"/>
      <c r="O15" s="97"/>
      <c r="P15" s="16"/>
    </row>
    <row r="16" spans="1:16" ht="12.75">
      <c r="A16" s="49">
        <f t="shared" si="1"/>
        <v>4</v>
      </c>
      <c r="B16" s="49">
        <f t="shared" si="2"/>
        <v>1</v>
      </c>
      <c r="C16" s="48">
        <v>43446</v>
      </c>
      <c r="D16" s="21" t="str">
        <f t="shared" si="3"/>
        <v>quarta</v>
      </c>
      <c r="E16" s="2">
        <f t="shared" si="0"/>
        <v>0</v>
      </c>
      <c r="F16" s="2">
        <f t="shared" si="0"/>
        <v>0</v>
      </c>
      <c r="G16" s="2">
        <f t="shared" si="0"/>
        <v>0</v>
      </c>
      <c r="H16" s="2">
        <f t="shared" si="0"/>
        <v>0</v>
      </c>
      <c r="I16" s="3">
        <f t="shared" si="4"/>
        <v>0</v>
      </c>
      <c r="J16" s="11">
        <f t="shared" si="5"/>
        <v>0.3333333333333333</v>
      </c>
      <c r="K16" s="11">
        <f t="shared" si="6"/>
        <v>8</v>
      </c>
      <c r="L16" s="11"/>
      <c r="M16" s="12"/>
      <c r="N16" s="15"/>
      <c r="O16" s="97"/>
      <c r="P16" s="16"/>
    </row>
    <row r="17" spans="1:16" ht="12.75">
      <c r="A17" s="49">
        <f t="shared" si="1"/>
        <v>5</v>
      </c>
      <c r="B17" s="49">
        <f t="shared" si="2"/>
        <v>1</v>
      </c>
      <c r="C17" s="48">
        <v>43447</v>
      </c>
      <c r="D17" s="21" t="str">
        <f t="shared" si="3"/>
        <v>quinta</v>
      </c>
      <c r="E17" s="2">
        <f t="shared" si="0"/>
        <v>0</v>
      </c>
      <c r="F17" s="2">
        <f t="shared" si="0"/>
        <v>0</v>
      </c>
      <c r="G17" s="2">
        <f t="shared" si="0"/>
        <v>0</v>
      </c>
      <c r="H17" s="2">
        <f t="shared" si="0"/>
        <v>0</v>
      </c>
      <c r="I17" s="3">
        <f t="shared" si="4"/>
        <v>0</v>
      </c>
      <c r="J17" s="11">
        <f t="shared" si="5"/>
        <v>0.3333333333333333</v>
      </c>
      <c r="K17" s="11">
        <f t="shared" si="6"/>
        <v>8</v>
      </c>
      <c r="L17" s="11"/>
      <c r="M17" s="12"/>
      <c r="N17" s="15"/>
      <c r="O17" s="97"/>
      <c r="P17" s="16"/>
    </row>
    <row r="18" spans="1:16" ht="12.75">
      <c r="A18" s="49">
        <f t="shared" si="1"/>
        <v>6</v>
      </c>
      <c r="B18" s="49">
        <f t="shared" si="2"/>
        <v>1</v>
      </c>
      <c r="C18" s="48">
        <v>43448</v>
      </c>
      <c r="D18" s="21" t="str">
        <f t="shared" si="3"/>
        <v>sexta</v>
      </c>
      <c r="E18" s="2">
        <f t="shared" si="0"/>
        <v>0</v>
      </c>
      <c r="F18" s="2">
        <f t="shared" si="0"/>
        <v>0</v>
      </c>
      <c r="G18" s="2">
        <f t="shared" si="0"/>
        <v>0</v>
      </c>
      <c r="H18" s="2">
        <f t="shared" si="0"/>
        <v>0</v>
      </c>
      <c r="I18" s="3">
        <f t="shared" si="4"/>
        <v>0</v>
      </c>
      <c r="J18" s="11">
        <f t="shared" si="5"/>
        <v>0.3333333333333333</v>
      </c>
      <c r="K18" s="11">
        <f t="shared" si="6"/>
        <v>8</v>
      </c>
      <c r="L18" s="11"/>
      <c r="M18" s="12"/>
      <c r="N18" s="15"/>
      <c r="O18" s="97"/>
      <c r="P18" s="16"/>
    </row>
    <row r="19" spans="1:16" ht="12.75">
      <c r="A19" s="49">
        <f t="shared" si="1"/>
        <v>7</v>
      </c>
      <c r="B19" s="49">
        <f t="shared" si="2"/>
        <v>0</v>
      </c>
      <c r="C19" s="48">
        <v>43449</v>
      </c>
      <c r="D19" s="59" t="str">
        <f t="shared" si="3"/>
        <v>sábado</v>
      </c>
      <c r="E19" s="2" t="str">
        <f t="shared" si="0"/>
        <v>-</v>
      </c>
      <c r="F19" s="2" t="str">
        <f t="shared" si="0"/>
        <v>-</v>
      </c>
      <c r="G19" s="2" t="str">
        <f t="shared" si="0"/>
        <v>-</v>
      </c>
      <c r="H19" s="2" t="str">
        <f t="shared" si="0"/>
        <v>-</v>
      </c>
      <c r="I19" s="3" t="str">
        <f t="shared" si="4"/>
        <v>-</v>
      </c>
      <c r="J19" s="11" t="str">
        <f t="shared" si="5"/>
        <v> </v>
      </c>
      <c r="K19" s="11" t="str">
        <f t="shared" si="6"/>
        <v> </v>
      </c>
      <c r="L19" s="11"/>
      <c r="M19" s="12"/>
      <c r="N19" s="15"/>
      <c r="O19" s="97"/>
      <c r="P19" s="16"/>
    </row>
    <row r="20" spans="1:16" ht="12.75">
      <c r="A20" s="49">
        <f t="shared" si="1"/>
        <v>1</v>
      </c>
      <c r="B20" s="49">
        <f t="shared" si="2"/>
        <v>0</v>
      </c>
      <c r="C20" s="48">
        <v>43450</v>
      </c>
      <c r="D20" s="59" t="str">
        <f t="shared" si="3"/>
        <v>domingo</v>
      </c>
      <c r="E20" s="2" t="str">
        <f t="shared" si="0"/>
        <v>-</v>
      </c>
      <c r="F20" s="2" t="str">
        <f t="shared" si="0"/>
        <v>-</v>
      </c>
      <c r="G20" s="2" t="str">
        <f t="shared" si="0"/>
        <v>-</v>
      </c>
      <c r="H20" s="2" t="str">
        <f t="shared" si="0"/>
        <v>-</v>
      </c>
      <c r="I20" s="3" t="str">
        <f t="shared" si="4"/>
        <v>-</v>
      </c>
      <c r="J20" s="11" t="str">
        <f t="shared" si="5"/>
        <v> </v>
      </c>
      <c r="K20" s="11" t="str">
        <f t="shared" si="6"/>
        <v> </v>
      </c>
      <c r="L20" s="11"/>
      <c r="M20" s="12"/>
      <c r="N20" s="15"/>
      <c r="O20" s="97"/>
      <c r="P20" s="16"/>
    </row>
    <row r="21" spans="1:16" ht="12.75">
      <c r="A21" s="49">
        <f t="shared" si="1"/>
        <v>2</v>
      </c>
      <c r="B21" s="49">
        <f t="shared" si="2"/>
        <v>1</v>
      </c>
      <c r="C21" s="48">
        <v>43451</v>
      </c>
      <c r="D21" s="21" t="str">
        <f t="shared" si="3"/>
        <v>segunda</v>
      </c>
      <c r="E21" s="2">
        <f t="shared" si="0"/>
        <v>0</v>
      </c>
      <c r="F21" s="2">
        <f t="shared" si="0"/>
        <v>0</v>
      </c>
      <c r="G21" s="2">
        <f t="shared" si="0"/>
        <v>0</v>
      </c>
      <c r="H21" s="2">
        <f t="shared" si="0"/>
        <v>0</v>
      </c>
      <c r="I21" s="3">
        <f t="shared" si="4"/>
        <v>0</v>
      </c>
      <c r="J21" s="11">
        <f t="shared" si="5"/>
        <v>0.3333333333333333</v>
      </c>
      <c r="K21" s="11">
        <f t="shared" si="6"/>
        <v>8</v>
      </c>
      <c r="L21" s="11"/>
      <c r="M21" s="12"/>
      <c r="N21" s="15"/>
      <c r="O21" s="97"/>
      <c r="P21" s="16"/>
    </row>
    <row r="22" spans="1:16" ht="12.75">
      <c r="A22" s="49">
        <f t="shared" si="1"/>
        <v>3</v>
      </c>
      <c r="B22" s="49">
        <f t="shared" si="2"/>
        <v>1</v>
      </c>
      <c r="C22" s="48">
        <v>43452</v>
      </c>
      <c r="D22" s="21" t="str">
        <f t="shared" si="3"/>
        <v>terça</v>
      </c>
      <c r="E22" s="2">
        <f t="shared" si="0"/>
        <v>0</v>
      </c>
      <c r="F22" s="2">
        <f t="shared" si="0"/>
        <v>0</v>
      </c>
      <c r="G22" s="2">
        <f t="shared" si="0"/>
        <v>0</v>
      </c>
      <c r="H22" s="2">
        <f t="shared" si="0"/>
        <v>0</v>
      </c>
      <c r="I22" s="3">
        <f t="shared" si="4"/>
        <v>0</v>
      </c>
      <c r="J22" s="11">
        <f t="shared" si="5"/>
        <v>0.3333333333333333</v>
      </c>
      <c r="K22" s="11">
        <f t="shared" si="6"/>
        <v>8</v>
      </c>
      <c r="L22" s="11"/>
      <c r="M22" s="12"/>
      <c r="N22" s="15"/>
      <c r="O22" s="97"/>
      <c r="P22" s="16"/>
    </row>
    <row r="23" spans="1:16" ht="12.75">
      <c r="A23" s="49">
        <f t="shared" si="1"/>
        <v>4</v>
      </c>
      <c r="B23" s="49">
        <f t="shared" si="2"/>
        <v>1</v>
      </c>
      <c r="C23" s="48">
        <v>43453</v>
      </c>
      <c r="D23" s="21" t="str">
        <f t="shared" si="3"/>
        <v>quarta</v>
      </c>
      <c r="E23" s="2">
        <f t="shared" si="0"/>
        <v>0</v>
      </c>
      <c r="F23" s="2">
        <f t="shared" si="0"/>
        <v>0</v>
      </c>
      <c r="G23" s="2">
        <f t="shared" si="0"/>
        <v>0</v>
      </c>
      <c r="H23" s="2">
        <f t="shared" si="0"/>
        <v>0</v>
      </c>
      <c r="I23" s="3">
        <f t="shared" si="4"/>
        <v>0</v>
      </c>
      <c r="J23" s="11">
        <f t="shared" si="5"/>
        <v>0.3333333333333333</v>
      </c>
      <c r="K23" s="11">
        <f t="shared" si="6"/>
        <v>8</v>
      </c>
      <c r="L23" s="11"/>
      <c r="M23" s="12"/>
      <c r="N23" s="15"/>
      <c r="O23" s="97"/>
      <c r="P23" s="16"/>
    </row>
    <row r="24" spans="1:16" ht="12.75">
      <c r="A24" s="49">
        <f t="shared" si="1"/>
        <v>5</v>
      </c>
      <c r="B24" s="49">
        <f t="shared" si="2"/>
        <v>1</v>
      </c>
      <c r="C24" s="48">
        <v>43454</v>
      </c>
      <c r="D24" s="21" t="str">
        <f t="shared" si="3"/>
        <v>quinta</v>
      </c>
      <c r="E24" s="2">
        <f t="shared" si="0"/>
        <v>0</v>
      </c>
      <c r="F24" s="2">
        <f t="shared" si="0"/>
        <v>0</v>
      </c>
      <c r="G24" s="2">
        <f t="shared" si="0"/>
        <v>0</v>
      </c>
      <c r="H24" s="2">
        <f t="shared" si="0"/>
        <v>0</v>
      </c>
      <c r="I24" s="3">
        <f t="shared" si="4"/>
        <v>0</v>
      </c>
      <c r="J24" s="11">
        <f t="shared" si="5"/>
        <v>0.3333333333333333</v>
      </c>
      <c r="K24" s="11">
        <f t="shared" si="6"/>
        <v>8</v>
      </c>
      <c r="L24" s="11"/>
      <c r="M24" s="12"/>
      <c r="N24" s="15"/>
      <c r="O24" s="97"/>
      <c r="P24" s="16"/>
    </row>
    <row r="25" spans="1:16" ht="12.75">
      <c r="A25" s="49">
        <f t="shared" si="1"/>
        <v>6</v>
      </c>
      <c r="B25" s="49">
        <f t="shared" si="2"/>
        <v>1</v>
      </c>
      <c r="C25" s="48">
        <v>43455</v>
      </c>
      <c r="D25" s="21" t="str">
        <f t="shared" si="3"/>
        <v>sexta</v>
      </c>
      <c r="E25" s="2">
        <f t="shared" si="0"/>
        <v>0</v>
      </c>
      <c r="F25" s="2">
        <f t="shared" si="0"/>
        <v>0</v>
      </c>
      <c r="G25" s="2">
        <f t="shared" si="0"/>
        <v>0</v>
      </c>
      <c r="H25" s="2">
        <f t="shared" si="0"/>
        <v>0</v>
      </c>
      <c r="I25" s="3">
        <f t="shared" si="4"/>
        <v>0</v>
      </c>
      <c r="J25" s="11">
        <f t="shared" si="5"/>
        <v>0.3333333333333333</v>
      </c>
      <c r="K25" s="11">
        <f t="shared" si="6"/>
        <v>8</v>
      </c>
      <c r="L25" s="11"/>
      <c r="M25" s="12"/>
      <c r="N25" s="15"/>
      <c r="O25" s="97"/>
      <c r="P25" s="16"/>
    </row>
    <row r="26" spans="1:16" ht="12.75">
      <c r="A26" s="49">
        <f t="shared" si="1"/>
        <v>7</v>
      </c>
      <c r="B26" s="49">
        <f t="shared" si="2"/>
        <v>0</v>
      </c>
      <c r="C26" s="48">
        <v>43456</v>
      </c>
      <c r="D26" s="59" t="str">
        <f t="shared" si="3"/>
        <v>sábado</v>
      </c>
      <c r="E26" s="2" t="str">
        <f t="shared" si="0"/>
        <v>-</v>
      </c>
      <c r="F26" s="2" t="str">
        <f t="shared" si="0"/>
        <v>-</v>
      </c>
      <c r="G26" s="2" t="str">
        <f t="shared" si="0"/>
        <v>-</v>
      </c>
      <c r="H26" s="2" t="str">
        <f t="shared" si="0"/>
        <v>-</v>
      </c>
      <c r="I26" s="3" t="str">
        <f t="shared" si="4"/>
        <v>-</v>
      </c>
      <c r="J26" s="11" t="str">
        <f t="shared" si="5"/>
        <v> </v>
      </c>
      <c r="K26" s="11" t="str">
        <f t="shared" si="6"/>
        <v> </v>
      </c>
      <c r="L26" s="11"/>
      <c r="M26" s="12"/>
      <c r="N26" s="15"/>
      <c r="O26" s="97"/>
      <c r="P26" s="16"/>
    </row>
    <row r="27" spans="1:16" ht="12.75">
      <c r="A27" s="49">
        <f t="shared" si="1"/>
        <v>1</v>
      </c>
      <c r="B27" s="49">
        <f t="shared" si="2"/>
        <v>0</v>
      </c>
      <c r="C27" s="48">
        <v>43457</v>
      </c>
      <c r="D27" s="59" t="str">
        <f t="shared" si="3"/>
        <v>domingo</v>
      </c>
      <c r="E27" s="2" t="str">
        <f t="shared" si="0"/>
        <v>-</v>
      </c>
      <c r="F27" s="2" t="str">
        <f t="shared" si="0"/>
        <v>-</v>
      </c>
      <c r="G27" s="2" t="str">
        <f t="shared" si="0"/>
        <v>-</v>
      </c>
      <c r="H27" s="2" t="str">
        <f t="shared" si="0"/>
        <v>-</v>
      </c>
      <c r="I27" s="3" t="str">
        <f t="shared" si="4"/>
        <v>-</v>
      </c>
      <c r="J27" s="11" t="str">
        <f t="shared" si="5"/>
        <v> </v>
      </c>
      <c r="K27" s="11" t="str">
        <f t="shared" si="6"/>
        <v> </v>
      </c>
      <c r="L27" s="11"/>
      <c r="M27" s="12"/>
      <c r="N27" s="15"/>
      <c r="O27" s="97"/>
      <c r="P27" s="16"/>
    </row>
    <row r="28" spans="1:16" ht="15" customHeight="1">
      <c r="A28" s="49">
        <f t="shared" si="1"/>
        <v>2</v>
      </c>
      <c r="B28" s="49">
        <f t="shared" si="2"/>
        <v>1</v>
      </c>
      <c r="C28" s="58">
        <v>43458</v>
      </c>
      <c r="D28" s="59" t="str">
        <f t="shared" si="3"/>
        <v>segunda</v>
      </c>
      <c r="E28" s="99" t="s">
        <v>68</v>
      </c>
      <c r="F28" s="100"/>
      <c r="G28" s="100"/>
      <c r="H28" s="100"/>
      <c r="I28" s="101"/>
      <c r="J28" s="11">
        <f>IF(I28="-"," ",(8/24))</f>
        <v>0.3333333333333333</v>
      </c>
      <c r="K28" s="11">
        <f>IF(B28=0," ",8)</f>
        <v>8</v>
      </c>
      <c r="L28" s="11"/>
      <c r="M28" s="12"/>
      <c r="N28" s="15"/>
      <c r="O28" s="97"/>
      <c r="P28" s="16"/>
    </row>
    <row r="29" spans="1:16" ht="15" customHeight="1">
      <c r="A29" s="49">
        <f t="shared" si="1"/>
        <v>3</v>
      </c>
      <c r="B29" s="49">
        <f t="shared" si="2"/>
        <v>1</v>
      </c>
      <c r="C29" s="58">
        <v>43459</v>
      </c>
      <c r="D29" s="59" t="str">
        <f t="shared" si="3"/>
        <v>terça</v>
      </c>
      <c r="E29" s="102"/>
      <c r="F29" s="103"/>
      <c r="G29" s="103"/>
      <c r="H29" s="103"/>
      <c r="I29" s="104"/>
      <c r="J29" s="11">
        <f>IF(I29="-"," ",(8/24))</f>
        <v>0.3333333333333333</v>
      </c>
      <c r="K29" s="11">
        <f>IF(B29=0," ",8)</f>
        <v>8</v>
      </c>
      <c r="L29" s="11"/>
      <c r="M29" s="57"/>
      <c r="N29" s="15"/>
      <c r="O29" s="97"/>
      <c r="P29" s="16"/>
    </row>
    <row r="30" spans="1:16" ht="15" customHeight="1">
      <c r="A30" s="49">
        <f t="shared" si="1"/>
        <v>4</v>
      </c>
      <c r="B30" s="49">
        <f t="shared" si="2"/>
        <v>1</v>
      </c>
      <c r="C30" s="58">
        <v>43460</v>
      </c>
      <c r="D30" s="59" t="str">
        <f t="shared" si="3"/>
        <v>quarta</v>
      </c>
      <c r="E30" s="102"/>
      <c r="F30" s="103"/>
      <c r="G30" s="103"/>
      <c r="H30" s="103"/>
      <c r="I30" s="104"/>
      <c r="J30" s="11">
        <f>IF(I30="-"," ",(8/24))</f>
        <v>0.3333333333333333</v>
      </c>
      <c r="K30" s="11">
        <f>IF(B30=0," ",8)</f>
        <v>8</v>
      </c>
      <c r="L30" s="11"/>
      <c r="M30" s="12"/>
      <c r="N30" s="15"/>
      <c r="O30" s="97"/>
      <c r="P30" s="16"/>
    </row>
    <row r="31" spans="1:16" ht="12.75">
      <c r="A31" s="49">
        <f t="shared" si="1"/>
        <v>5</v>
      </c>
      <c r="B31" s="49">
        <f t="shared" si="2"/>
        <v>1</v>
      </c>
      <c r="C31" s="58">
        <v>43461</v>
      </c>
      <c r="D31" s="59" t="str">
        <f t="shared" si="3"/>
        <v>quinta</v>
      </c>
      <c r="E31" s="102"/>
      <c r="F31" s="103"/>
      <c r="G31" s="103"/>
      <c r="H31" s="103"/>
      <c r="I31" s="104"/>
      <c r="J31" s="11">
        <f t="shared" si="5"/>
        <v>0.3333333333333333</v>
      </c>
      <c r="K31" s="11">
        <f t="shared" si="6"/>
        <v>8</v>
      </c>
      <c r="L31" s="11"/>
      <c r="M31" s="12"/>
      <c r="N31" s="15"/>
      <c r="O31" s="97"/>
      <c r="P31" s="16"/>
    </row>
    <row r="32" spans="1:16" ht="12.75">
      <c r="A32" s="49">
        <f t="shared" si="1"/>
        <v>6</v>
      </c>
      <c r="B32" s="49">
        <f t="shared" si="2"/>
        <v>1</v>
      </c>
      <c r="C32" s="58">
        <v>43462</v>
      </c>
      <c r="D32" s="59" t="str">
        <f t="shared" si="3"/>
        <v>sexta</v>
      </c>
      <c r="E32" s="102"/>
      <c r="F32" s="103"/>
      <c r="G32" s="103"/>
      <c r="H32" s="103"/>
      <c r="I32" s="104"/>
      <c r="J32" s="11">
        <f t="shared" si="5"/>
        <v>0.3333333333333333</v>
      </c>
      <c r="K32" s="11">
        <f t="shared" si="6"/>
        <v>8</v>
      </c>
      <c r="L32" s="11"/>
      <c r="M32" s="12"/>
      <c r="N32" s="15"/>
      <c r="O32" s="97"/>
      <c r="P32" s="16"/>
    </row>
    <row r="33" spans="1:16" ht="12.75">
      <c r="A33" s="49">
        <f t="shared" si="1"/>
        <v>7</v>
      </c>
      <c r="B33" s="49">
        <f t="shared" si="2"/>
        <v>1</v>
      </c>
      <c r="C33" s="58">
        <v>43463</v>
      </c>
      <c r="D33" s="59" t="str">
        <f t="shared" si="3"/>
        <v>sábado</v>
      </c>
      <c r="E33" s="102"/>
      <c r="F33" s="103"/>
      <c r="G33" s="103"/>
      <c r="H33" s="103"/>
      <c r="I33" s="104"/>
      <c r="J33" s="11">
        <f t="shared" si="5"/>
        <v>0.3333333333333333</v>
      </c>
      <c r="K33" s="11">
        <f t="shared" si="6"/>
        <v>8</v>
      </c>
      <c r="L33" s="11"/>
      <c r="M33" s="12"/>
      <c r="N33" s="15"/>
      <c r="O33" s="97"/>
      <c r="P33" s="16"/>
    </row>
    <row r="34" spans="1:16" ht="12.75">
      <c r="A34" s="49">
        <f t="shared" si="1"/>
        <v>1</v>
      </c>
      <c r="B34" s="49">
        <f t="shared" si="2"/>
        <v>1</v>
      </c>
      <c r="C34" s="58">
        <v>43464</v>
      </c>
      <c r="D34" s="59" t="str">
        <f t="shared" si="3"/>
        <v>domingo</v>
      </c>
      <c r="E34" s="102"/>
      <c r="F34" s="103"/>
      <c r="G34" s="103"/>
      <c r="H34" s="103"/>
      <c r="I34" s="104"/>
      <c r="J34" s="11">
        <f t="shared" si="5"/>
        <v>0.3333333333333333</v>
      </c>
      <c r="K34" s="11">
        <f t="shared" si="6"/>
        <v>8</v>
      </c>
      <c r="L34" s="11"/>
      <c r="M34" s="12"/>
      <c r="N34" s="15"/>
      <c r="O34" s="97"/>
      <c r="P34" s="17"/>
    </row>
    <row r="35" spans="1:16" ht="15" customHeight="1">
      <c r="A35" s="49">
        <f t="shared" si="1"/>
        <v>2</v>
      </c>
      <c r="B35" s="49">
        <f t="shared" si="2"/>
        <v>1</v>
      </c>
      <c r="C35" s="58">
        <v>43465</v>
      </c>
      <c r="D35" s="59" t="str">
        <f t="shared" si="3"/>
        <v>segunda</v>
      </c>
      <c r="E35" s="105"/>
      <c r="F35" s="106"/>
      <c r="G35" s="106"/>
      <c r="H35" s="106"/>
      <c r="I35" s="107"/>
      <c r="J35" s="11">
        <f>IF(I35="-"," ",(8/24))</f>
        <v>0.3333333333333333</v>
      </c>
      <c r="K35" s="11">
        <f>IF(B35=0," ",8)</f>
        <v>8</v>
      </c>
      <c r="L35" s="11"/>
      <c r="M35" s="12"/>
      <c r="N35" s="15"/>
      <c r="O35" s="98"/>
      <c r="P35" s="17"/>
    </row>
    <row r="36" spans="1:16" s="25" customFormat="1" ht="25.5">
      <c r="A36" s="22"/>
      <c r="B36" s="22"/>
      <c r="C36" s="23"/>
      <c r="D36" s="23" t="s">
        <v>3</v>
      </c>
      <c r="E36" s="23" t="s">
        <v>4</v>
      </c>
      <c r="F36" s="23" t="s">
        <v>5</v>
      </c>
      <c r="G36" s="23"/>
      <c r="H36" s="23"/>
      <c r="I36" s="23" t="s">
        <v>6</v>
      </c>
      <c r="J36" s="24"/>
      <c r="K36" s="24"/>
      <c r="L36" s="24"/>
      <c r="M36" s="23"/>
      <c r="N36" s="81" t="s">
        <v>19</v>
      </c>
      <c r="O36" s="81"/>
      <c r="P36" s="81"/>
    </row>
    <row r="37" spans="2:16" s="22" customFormat="1" ht="12.75">
      <c r="B37" s="22">
        <f>(E37+(E37/60))</f>
        <v>0.33888888888888885</v>
      </c>
      <c r="C37" s="26"/>
      <c r="D37" s="26">
        <v>15</v>
      </c>
      <c r="E37" s="27">
        <v>0.3333333333333333</v>
      </c>
      <c r="F37" s="28">
        <f>E37*D37</f>
        <v>5</v>
      </c>
      <c r="G37" s="29"/>
      <c r="H37" s="29"/>
      <c r="I37" s="28">
        <f>SUM(I5:I35)</f>
        <v>0</v>
      </c>
      <c r="J37" s="30">
        <f>SUM(J5:J35)</f>
        <v>7.666666666666663</v>
      </c>
      <c r="K37" s="30">
        <f>SUM(K5:K35)</f>
        <v>184</v>
      </c>
      <c r="L37" s="30"/>
      <c r="M37" s="29"/>
      <c r="N37" s="82" t="str">
        <f>IF(N38=0,"Correto","Pendente")</f>
        <v>Pendente</v>
      </c>
      <c r="O37" s="83"/>
      <c r="P37" s="84"/>
    </row>
    <row r="38" spans="2:16" s="22" customFormat="1" ht="12.75">
      <c r="B38" s="22">
        <f>B37*D37</f>
        <v>5.083333333333333</v>
      </c>
      <c r="C38" s="31"/>
      <c r="D38" s="32"/>
      <c r="E38" s="33"/>
      <c r="F38" s="33"/>
      <c r="G38" s="33"/>
      <c r="H38" s="33"/>
      <c r="I38" s="33"/>
      <c r="J38" s="34">
        <f>J37*24</f>
        <v>183.99999999999991</v>
      </c>
      <c r="K38" s="34"/>
      <c r="L38" s="34"/>
      <c r="M38" s="35"/>
      <c r="N38" s="47">
        <f>F37-I37</f>
        <v>5</v>
      </c>
      <c r="O38" s="36"/>
      <c r="P38" s="36"/>
    </row>
    <row r="39" spans="2:16" ht="22.5" customHeight="1">
      <c r="B39" s="18"/>
      <c r="C39" s="85" t="s">
        <v>57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7"/>
    </row>
  </sheetData>
  <sheetProtection/>
  <mergeCells count="10">
    <mergeCell ref="L3:M3"/>
    <mergeCell ref="C1:P1"/>
    <mergeCell ref="N3:P3"/>
    <mergeCell ref="O4:O35"/>
    <mergeCell ref="C39:P39"/>
    <mergeCell ref="N37:P37"/>
    <mergeCell ref="N36:P36"/>
    <mergeCell ref="C2:L2"/>
    <mergeCell ref="C3:I3"/>
    <mergeCell ref="E28:I35"/>
  </mergeCells>
  <dataValidations count="2">
    <dataValidation type="list" allowBlank="1" showInputMessage="1" showErrorMessage="1" sqref="L9:M9">
      <formula1>sábado_letivo</formula1>
    </dataValidation>
    <dataValidation type="list" allowBlank="1" showInputMessage="1" showErrorMessage="1" sqref="L5:M8 L18:M22 L32:M35 L11:M11 L13:M15 L25:L30 M25:M28 M30">
      <formula1>Atividade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7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B16">
      <selection activeCell="H40" sqref="H40"/>
    </sheetView>
  </sheetViews>
  <sheetFormatPr defaultColWidth="9.140625" defaultRowHeight="15"/>
  <cols>
    <col min="1" max="1" width="0" style="4" hidden="1" customWidth="1"/>
    <col min="2" max="2" width="2.57421875" style="4" customWidth="1"/>
    <col min="3" max="3" width="7.421875" style="4" customWidth="1"/>
    <col min="4" max="4" width="8.8515625" style="4" customWidth="1"/>
    <col min="5" max="5" width="10.8515625" style="19" customWidth="1"/>
    <col min="6" max="6" width="9.8515625" style="19" customWidth="1"/>
    <col min="7" max="8" width="10.140625" style="19" customWidth="1"/>
    <col min="9" max="9" width="12.421875" style="19" customWidth="1"/>
    <col min="10" max="10" width="12.00390625" style="20" hidden="1" customWidth="1"/>
    <col min="11" max="11" width="4.00390625" style="20" hidden="1" customWidth="1"/>
    <col min="12" max="12" width="38.8515625" style="20" customWidth="1"/>
    <col min="13" max="13" width="38.421875" style="4" customWidth="1"/>
    <col min="14" max="14" width="10.140625" style="4" bestFit="1" customWidth="1"/>
    <col min="15" max="15" width="2.00390625" style="4" customWidth="1"/>
    <col min="16" max="16" width="10.140625" style="4" bestFit="1" customWidth="1"/>
    <col min="17" max="16384" width="9.140625" style="4" customWidth="1"/>
  </cols>
  <sheetData>
    <row r="1" spans="3:16" ht="12.75">
      <c r="C1" s="88" t="s">
        <v>12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3:16" ht="14.25" customHeight="1">
      <c r="C2" s="85" t="s">
        <v>9</v>
      </c>
      <c r="D2" s="86"/>
      <c r="E2" s="86"/>
      <c r="F2" s="86"/>
      <c r="G2" s="86"/>
      <c r="H2" s="86"/>
      <c r="I2" s="86"/>
      <c r="J2" s="86"/>
      <c r="K2" s="86"/>
      <c r="L2" s="87"/>
      <c r="M2" s="45" t="s">
        <v>10</v>
      </c>
      <c r="N2" s="7">
        <f>C5</f>
        <v>43101</v>
      </c>
      <c r="O2" s="5" t="s">
        <v>11</v>
      </c>
      <c r="P2" s="7">
        <f>C35</f>
        <v>43131</v>
      </c>
    </row>
    <row r="3" spans="3:17" s="8" customFormat="1" ht="14.25" customHeight="1">
      <c r="C3" s="89" t="s">
        <v>22</v>
      </c>
      <c r="D3" s="90"/>
      <c r="E3" s="90"/>
      <c r="F3" s="90"/>
      <c r="G3" s="90"/>
      <c r="H3" s="90"/>
      <c r="I3" s="91"/>
      <c r="J3" s="9"/>
      <c r="K3" s="9"/>
      <c r="L3" s="92" t="s">
        <v>21</v>
      </c>
      <c r="M3" s="93"/>
      <c r="N3" s="94" t="s">
        <v>20</v>
      </c>
      <c r="O3" s="95"/>
      <c r="P3" s="94"/>
      <c r="Q3" s="10"/>
    </row>
    <row r="4" spans="3:16" ht="12.75">
      <c r="C4" s="5"/>
      <c r="D4" s="5"/>
      <c r="E4" s="50" t="s">
        <v>0</v>
      </c>
      <c r="F4" s="50" t="s">
        <v>1</v>
      </c>
      <c r="G4" s="50" t="s">
        <v>0</v>
      </c>
      <c r="H4" s="50" t="s">
        <v>1</v>
      </c>
      <c r="I4" s="50" t="s">
        <v>2</v>
      </c>
      <c r="J4" s="11"/>
      <c r="K4" s="11" t="str">
        <f>IF(J4=0," ",8)</f>
        <v> </v>
      </c>
      <c r="L4" s="6" t="s">
        <v>23</v>
      </c>
      <c r="M4" s="50" t="s">
        <v>24</v>
      </c>
      <c r="N4" s="13" t="s">
        <v>7</v>
      </c>
      <c r="O4" s="96"/>
      <c r="P4" s="14" t="s">
        <v>8</v>
      </c>
    </row>
    <row r="5" spans="1:16" ht="12.75">
      <c r="A5" s="4">
        <f>WEEKDAY(C5)</f>
        <v>2</v>
      </c>
      <c r="B5" s="4">
        <f>IF(I5&lt;&gt;"-",1,0)</f>
        <v>1</v>
      </c>
      <c r="C5" s="58">
        <v>43101</v>
      </c>
      <c r="D5" s="59" t="str">
        <f>IF(A5=1,"domingo",IF(A5=2,"segunda",IF(A5=3,"terça",IF(A5=4,"quarta",IF(A5=5,"quinta",IF(A5=6,"sexta",IF(A5=7,"sábado",0)))))))</f>
        <v>segunda</v>
      </c>
      <c r="E5" s="78" t="s">
        <v>55</v>
      </c>
      <c r="F5" s="79"/>
      <c r="G5" s="79"/>
      <c r="H5" s="79"/>
      <c r="I5" s="80"/>
      <c r="J5" s="11">
        <f>IF(I5="-"," ",(8/24))</f>
        <v>0.3333333333333333</v>
      </c>
      <c r="K5" s="11">
        <f>IF(B5=0," ",8)</f>
        <v>8</v>
      </c>
      <c r="L5" s="64"/>
      <c r="M5" s="63"/>
      <c r="N5" s="15"/>
      <c r="O5" s="97"/>
      <c r="P5" s="16"/>
    </row>
    <row r="6" spans="1:16" ht="12.75">
      <c r="A6" s="4">
        <f aca="true" t="shared" si="0" ref="A6:A35">WEEKDAY(C6)</f>
        <v>3</v>
      </c>
      <c r="B6" s="4">
        <f aca="true" t="shared" si="1" ref="B6:B34">IF(I6&lt;&gt;"-",1,0)</f>
        <v>1</v>
      </c>
      <c r="C6" s="48">
        <v>43102</v>
      </c>
      <c r="D6" s="21" t="str">
        <f aca="true" t="shared" si="2" ref="D6:D35">IF(A6=1,"domingo",IF(A6=2,"segunda",IF(A6=3,"terça",IF(A6=4,"quarta",IF(A6=5,"quinta",IF(A6=6,"sexta",IF(A6=7,"sábado",0)))))))</f>
        <v>terça</v>
      </c>
      <c r="E6" s="2">
        <f aca="true" t="shared" si="3" ref="E6:F35">IF($D6="sábado","-",IF($D6="domingo","-",0))</f>
        <v>0</v>
      </c>
      <c r="F6" s="2">
        <f t="shared" si="3"/>
        <v>0</v>
      </c>
      <c r="G6" s="2">
        <f aca="true" t="shared" si="4" ref="G6:I35">IF($D6="sábado","-",IF($D6="domingo","-",0))</f>
        <v>0</v>
      </c>
      <c r="H6" s="2">
        <f t="shared" si="4"/>
        <v>0</v>
      </c>
      <c r="I6" s="3">
        <f aca="true" t="shared" si="5" ref="I6:I34">IF(D6="sábado","-",IF(D6="domingo","-",(F6-E6+H6-G6)))</f>
        <v>0</v>
      </c>
      <c r="J6" s="11">
        <f aca="true" t="shared" si="6" ref="J6:J34">IF(I6="-"," ",(8/24))</f>
        <v>0.3333333333333333</v>
      </c>
      <c r="K6" s="11">
        <f aca="true" t="shared" si="7" ref="K6:K34">IF(B6=0," ",8)</f>
        <v>8</v>
      </c>
      <c r="L6" s="11"/>
      <c r="M6" s="11"/>
      <c r="N6" s="15"/>
      <c r="O6" s="97"/>
      <c r="P6" s="16"/>
    </row>
    <row r="7" spans="1:16" ht="12.75">
      <c r="A7" s="4">
        <f t="shared" si="0"/>
        <v>4</v>
      </c>
      <c r="B7" s="4">
        <f t="shared" si="1"/>
        <v>1</v>
      </c>
      <c r="C7" s="48">
        <v>43103</v>
      </c>
      <c r="D7" s="21" t="str">
        <f t="shared" si="2"/>
        <v>quarta</v>
      </c>
      <c r="E7" s="2">
        <f t="shared" si="3"/>
        <v>0</v>
      </c>
      <c r="F7" s="2">
        <f t="shared" si="3"/>
        <v>0</v>
      </c>
      <c r="G7" s="2">
        <f t="shared" si="4"/>
        <v>0</v>
      </c>
      <c r="H7" s="2">
        <f t="shared" si="4"/>
        <v>0</v>
      </c>
      <c r="I7" s="3">
        <f t="shared" si="5"/>
        <v>0</v>
      </c>
      <c r="J7" s="11">
        <f t="shared" si="6"/>
        <v>0.3333333333333333</v>
      </c>
      <c r="K7" s="11">
        <f t="shared" si="7"/>
        <v>8</v>
      </c>
      <c r="L7" s="11"/>
      <c r="M7" s="11"/>
      <c r="N7" s="15"/>
      <c r="O7" s="97"/>
      <c r="P7" s="16"/>
    </row>
    <row r="8" spans="1:16" ht="15" customHeight="1">
      <c r="A8" s="4">
        <f t="shared" si="0"/>
        <v>5</v>
      </c>
      <c r="B8" s="4">
        <f t="shared" si="1"/>
        <v>1</v>
      </c>
      <c r="C8" s="48">
        <v>43104</v>
      </c>
      <c r="D8" s="21" t="str">
        <f t="shared" si="2"/>
        <v>quinta</v>
      </c>
      <c r="E8" s="2">
        <f t="shared" si="3"/>
        <v>0</v>
      </c>
      <c r="F8" s="2">
        <f t="shared" si="3"/>
        <v>0</v>
      </c>
      <c r="G8" s="2">
        <f t="shared" si="4"/>
        <v>0</v>
      </c>
      <c r="H8" s="2">
        <f t="shared" si="4"/>
        <v>0</v>
      </c>
      <c r="I8" s="3">
        <f t="shared" si="5"/>
        <v>0</v>
      </c>
      <c r="J8" s="11">
        <f t="shared" si="6"/>
        <v>0.3333333333333333</v>
      </c>
      <c r="K8" s="11">
        <f t="shared" si="7"/>
        <v>8</v>
      </c>
      <c r="L8" s="11"/>
      <c r="M8" s="11"/>
      <c r="N8" s="15"/>
      <c r="O8" s="97"/>
      <c r="P8" s="16"/>
    </row>
    <row r="9" spans="1:16" ht="15" customHeight="1">
      <c r="A9" s="4">
        <f t="shared" si="0"/>
        <v>6</v>
      </c>
      <c r="B9" s="4">
        <f t="shared" si="1"/>
        <v>1</v>
      </c>
      <c r="C9" s="48">
        <v>43105</v>
      </c>
      <c r="D9" s="21" t="str">
        <f t="shared" si="2"/>
        <v>sexta</v>
      </c>
      <c r="E9" s="2">
        <f t="shared" si="3"/>
        <v>0</v>
      </c>
      <c r="F9" s="2">
        <f t="shared" si="3"/>
        <v>0</v>
      </c>
      <c r="G9" s="2">
        <f t="shared" si="4"/>
        <v>0</v>
      </c>
      <c r="H9" s="2">
        <f t="shared" si="4"/>
        <v>0</v>
      </c>
      <c r="I9" s="3">
        <f t="shared" si="5"/>
        <v>0</v>
      </c>
      <c r="J9" s="11">
        <f t="shared" si="6"/>
        <v>0.3333333333333333</v>
      </c>
      <c r="K9" s="11">
        <f t="shared" si="7"/>
        <v>8</v>
      </c>
      <c r="L9" s="11"/>
      <c r="M9" s="11"/>
      <c r="N9" s="15"/>
      <c r="O9" s="97"/>
      <c r="P9" s="16"/>
    </row>
    <row r="10" spans="1:17" ht="12.75">
      <c r="A10" s="4">
        <f t="shared" si="0"/>
        <v>7</v>
      </c>
      <c r="B10" s="4">
        <f t="shared" si="1"/>
        <v>0</v>
      </c>
      <c r="C10" s="48">
        <v>43106</v>
      </c>
      <c r="D10" s="59" t="str">
        <f t="shared" si="2"/>
        <v>sábado</v>
      </c>
      <c r="E10" s="2" t="str">
        <f t="shared" si="3"/>
        <v>-</v>
      </c>
      <c r="F10" s="2" t="str">
        <f t="shared" si="3"/>
        <v>-</v>
      </c>
      <c r="G10" s="2" t="str">
        <f t="shared" si="4"/>
        <v>-</v>
      </c>
      <c r="H10" s="2" t="str">
        <f t="shared" si="4"/>
        <v>-</v>
      </c>
      <c r="I10" s="3" t="str">
        <f t="shared" si="5"/>
        <v>-</v>
      </c>
      <c r="J10" s="11" t="str">
        <f t="shared" si="6"/>
        <v> </v>
      </c>
      <c r="K10" s="11" t="str">
        <f t="shared" si="7"/>
        <v> </v>
      </c>
      <c r="L10" s="11" t="s">
        <v>38</v>
      </c>
      <c r="M10" s="12" t="s">
        <v>38</v>
      </c>
      <c r="N10" s="15"/>
      <c r="O10" s="97"/>
      <c r="P10" s="16"/>
      <c r="Q10" s="4" t="s">
        <v>53</v>
      </c>
    </row>
    <row r="11" spans="1:16" ht="12.75">
      <c r="A11" s="4">
        <f t="shared" si="0"/>
        <v>1</v>
      </c>
      <c r="B11" s="4">
        <f t="shared" si="1"/>
        <v>0</v>
      </c>
      <c r="C11" s="48">
        <v>43107</v>
      </c>
      <c r="D11" s="59" t="str">
        <f t="shared" si="2"/>
        <v>domingo</v>
      </c>
      <c r="E11" s="2" t="str">
        <f t="shared" si="3"/>
        <v>-</v>
      </c>
      <c r="F11" s="2" t="str">
        <f t="shared" si="3"/>
        <v>-</v>
      </c>
      <c r="G11" s="2" t="str">
        <f t="shared" si="4"/>
        <v>-</v>
      </c>
      <c r="H11" s="2" t="str">
        <f t="shared" si="4"/>
        <v>-</v>
      </c>
      <c r="I11" s="3" t="str">
        <f t="shared" si="5"/>
        <v>-</v>
      </c>
      <c r="J11" s="11" t="str">
        <f t="shared" si="6"/>
        <v> </v>
      </c>
      <c r="K11" s="11" t="str">
        <f t="shared" si="7"/>
        <v> </v>
      </c>
      <c r="L11" s="11"/>
      <c r="M11" s="12"/>
      <c r="N11" s="15"/>
      <c r="O11" s="97"/>
      <c r="P11" s="16"/>
    </row>
    <row r="12" spans="1:16" ht="12.75">
      <c r="A12" s="4">
        <f t="shared" si="0"/>
        <v>2</v>
      </c>
      <c r="B12" s="4">
        <f t="shared" si="1"/>
        <v>1</v>
      </c>
      <c r="C12" s="48">
        <v>43108</v>
      </c>
      <c r="D12" s="21" t="str">
        <f t="shared" si="2"/>
        <v>segunda</v>
      </c>
      <c r="E12" s="2">
        <f t="shared" si="3"/>
        <v>0</v>
      </c>
      <c r="F12" s="2">
        <f t="shared" si="3"/>
        <v>0</v>
      </c>
      <c r="G12" s="2">
        <f t="shared" si="4"/>
        <v>0</v>
      </c>
      <c r="H12" s="2">
        <f t="shared" si="4"/>
        <v>0</v>
      </c>
      <c r="I12" s="3">
        <f t="shared" si="5"/>
        <v>0</v>
      </c>
      <c r="J12" s="11">
        <f t="shared" si="6"/>
        <v>0.3333333333333333</v>
      </c>
      <c r="K12" s="11">
        <f t="shared" si="7"/>
        <v>8</v>
      </c>
      <c r="L12" s="11"/>
      <c r="M12" s="11"/>
      <c r="N12" s="15"/>
      <c r="O12" s="97"/>
      <c r="P12" s="16"/>
    </row>
    <row r="13" spans="1:16" ht="12.75">
      <c r="A13" s="4">
        <f t="shared" si="0"/>
        <v>3</v>
      </c>
      <c r="B13" s="4">
        <f t="shared" si="1"/>
        <v>1</v>
      </c>
      <c r="C13" s="48">
        <v>43109</v>
      </c>
      <c r="D13" s="21" t="str">
        <f t="shared" si="2"/>
        <v>terça</v>
      </c>
      <c r="E13" s="2">
        <f t="shared" si="3"/>
        <v>0</v>
      </c>
      <c r="F13" s="2">
        <f t="shared" si="3"/>
        <v>0</v>
      </c>
      <c r="G13" s="2">
        <f t="shared" si="4"/>
        <v>0</v>
      </c>
      <c r="H13" s="2">
        <f t="shared" si="4"/>
        <v>0</v>
      </c>
      <c r="I13" s="3">
        <f t="shared" si="5"/>
        <v>0</v>
      </c>
      <c r="J13" s="11">
        <f t="shared" si="6"/>
        <v>0.3333333333333333</v>
      </c>
      <c r="K13" s="11">
        <f t="shared" si="7"/>
        <v>8</v>
      </c>
      <c r="L13" s="11"/>
      <c r="M13" s="11"/>
      <c r="N13" s="15"/>
      <c r="O13" s="97"/>
      <c r="P13" s="16"/>
    </row>
    <row r="14" spans="1:16" ht="12.75">
      <c r="A14" s="4">
        <f t="shared" si="0"/>
        <v>4</v>
      </c>
      <c r="B14" s="4">
        <f t="shared" si="1"/>
        <v>1</v>
      </c>
      <c r="C14" s="48">
        <v>43110</v>
      </c>
      <c r="D14" s="21" t="str">
        <f t="shared" si="2"/>
        <v>quarta</v>
      </c>
      <c r="E14" s="2">
        <f t="shared" si="3"/>
        <v>0</v>
      </c>
      <c r="F14" s="2">
        <f t="shared" si="3"/>
        <v>0</v>
      </c>
      <c r="G14" s="2">
        <f t="shared" si="4"/>
        <v>0</v>
      </c>
      <c r="H14" s="2">
        <f t="shared" si="4"/>
        <v>0</v>
      </c>
      <c r="I14" s="3">
        <f t="shared" si="5"/>
        <v>0</v>
      </c>
      <c r="J14" s="11">
        <f t="shared" si="6"/>
        <v>0.3333333333333333</v>
      </c>
      <c r="K14" s="11">
        <f t="shared" si="7"/>
        <v>8</v>
      </c>
      <c r="L14" s="11"/>
      <c r="M14" s="11"/>
      <c r="N14" s="15"/>
      <c r="O14" s="97"/>
      <c r="P14" s="16"/>
    </row>
    <row r="15" spans="1:16" ht="12.75">
      <c r="A15" s="4">
        <f t="shared" si="0"/>
        <v>5</v>
      </c>
      <c r="B15" s="4">
        <f t="shared" si="1"/>
        <v>1</v>
      </c>
      <c r="C15" s="48">
        <v>43111</v>
      </c>
      <c r="D15" s="21" t="str">
        <f t="shared" si="2"/>
        <v>quinta</v>
      </c>
      <c r="E15" s="2">
        <f t="shared" si="3"/>
        <v>0</v>
      </c>
      <c r="F15" s="2">
        <f t="shared" si="3"/>
        <v>0</v>
      </c>
      <c r="G15" s="2">
        <f t="shared" si="4"/>
        <v>0</v>
      </c>
      <c r="H15" s="2">
        <f t="shared" si="4"/>
        <v>0</v>
      </c>
      <c r="I15" s="3">
        <f t="shared" si="5"/>
        <v>0</v>
      </c>
      <c r="J15" s="11">
        <f t="shared" si="6"/>
        <v>0.3333333333333333</v>
      </c>
      <c r="K15" s="11">
        <f t="shared" si="7"/>
        <v>8</v>
      </c>
      <c r="L15" s="11"/>
      <c r="M15" s="11"/>
      <c r="N15" s="15"/>
      <c r="O15" s="97"/>
      <c r="P15" s="16"/>
    </row>
    <row r="16" spans="1:17" ht="12.75">
      <c r="A16" s="4">
        <f t="shared" si="0"/>
        <v>6</v>
      </c>
      <c r="B16" s="4">
        <f t="shared" si="1"/>
        <v>1</v>
      </c>
      <c r="C16" s="48">
        <v>43112</v>
      </c>
      <c r="D16" s="21" t="str">
        <f t="shared" si="2"/>
        <v>sexta</v>
      </c>
      <c r="E16" s="2">
        <f t="shared" si="3"/>
        <v>0</v>
      </c>
      <c r="F16" s="2">
        <f t="shared" si="3"/>
        <v>0</v>
      </c>
      <c r="G16" s="2">
        <f t="shared" si="4"/>
        <v>0</v>
      </c>
      <c r="H16" s="2">
        <f t="shared" si="4"/>
        <v>0</v>
      </c>
      <c r="I16" s="3">
        <f t="shared" si="5"/>
        <v>0</v>
      </c>
      <c r="J16" s="11">
        <f t="shared" si="6"/>
        <v>0.3333333333333333</v>
      </c>
      <c r="K16" s="11">
        <f t="shared" si="7"/>
        <v>8</v>
      </c>
      <c r="L16" s="11"/>
      <c r="M16" s="11"/>
      <c r="N16" s="15"/>
      <c r="O16" s="97"/>
      <c r="P16" s="16"/>
      <c r="Q16" s="4" t="s">
        <v>53</v>
      </c>
    </row>
    <row r="17" spans="1:16" ht="12.75">
      <c r="A17" s="4">
        <f t="shared" si="0"/>
        <v>7</v>
      </c>
      <c r="B17" s="4">
        <f t="shared" si="1"/>
        <v>0</v>
      </c>
      <c r="C17" s="48">
        <v>43113</v>
      </c>
      <c r="D17" s="59" t="str">
        <f t="shared" si="2"/>
        <v>sábado</v>
      </c>
      <c r="E17" s="2" t="str">
        <f t="shared" si="3"/>
        <v>-</v>
      </c>
      <c r="F17" s="2" t="str">
        <f t="shared" si="3"/>
        <v>-</v>
      </c>
      <c r="G17" s="2" t="str">
        <f t="shared" si="4"/>
        <v>-</v>
      </c>
      <c r="H17" s="2" t="str">
        <f t="shared" si="4"/>
        <v>-</v>
      </c>
      <c r="I17" s="3" t="str">
        <f t="shared" si="5"/>
        <v>-</v>
      </c>
      <c r="J17" s="11" t="str">
        <f t="shared" si="6"/>
        <v> </v>
      </c>
      <c r="K17" s="11" t="str">
        <f t="shared" si="7"/>
        <v> </v>
      </c>
      <c r="L17" s="11"/>
      <c r="M17" s="12"/>
      <c r="N17" s="15"/>
      <c r="O17" s="97"/>
      <c r="P17" s="16"/>
    </row>
    <row r="18" spans="1:16" ht="12.75">
      <c r="A18" s="4">
        <f t="shared" si="0"/>
        <v>1</v>
      </c>
      <c r="B18" s="4">
        <f t="shared" si="1"/>
        <v>0</v>
      </c>
      <c r="C18" s="48">
        <v>43114</v>
      </c>
      <c r="D18" s="59" t="str">
        <f t="shared" si="2"/>
        <v>domingo</v>
      </c>
      <c r="E18" s="2" t="str">
        <f t="shared" si="3"/>
        <v>-</v>
      </c>
      <c r="F18" s="2" t="str">
        <f t="shared" si="3"/>
        <v>-</v>
      </c>
      <c r="G18" s="2" t="str">
        <f t="shared" si="4"/>
        <v>-</v>
      </c>
      <c r="H18" s="2" t="str">
        <f t="shared" si="4"/>
        <v>-</v>
      </c>
      <c r="I18" s="3" t="str">
        <f t="shared" si="5"/>
        <v>-</v>
      </c>
      <c r="J18" s="11" t="str">
        <f t="shared" si="6"/>
        <v> </v>
      </c>
      <c r="K18" s="11" t="str">
        <f t="shared" si="7"/>
        <v> </v>
      </c>
      <c r="L18" s="11"/>
      <c r="M18" s="12"/>
      <c r="N18" s="15"/>
      <c r="O18" s="97"/>
      <c r="P18" s="16"/>
    </row>
    <row r="19" spans="1:16" ht="12.75">
      <c r="A19" s="4">
        <f t="shared" si="0"/>
        <v>2</v>
      </c>
      <c r="B19" s="4">
        <f t="shared" si="1"/>
        <v>1</v>
      </c>
      <c r="C19" s="48">
        <v>43115</v>
      </c>
      <c r="D19" s="21" t="str">
        <f t="shared" si="2"/>
        <v>segunda</v>
      </c>
      <c r="E19" s="2">
        <f t="shared" si="3"/>
        <v>0</v>
      </c>
      <c r="F19" s="2">
        <f t="shared" si="3"/>
        <v>0</v>
      </c>
      <c r="G19" s="2">
        <f t="shared" si="4"/>
        <v>0</v>
      </c>
      <c r="H19" s="2">
        <f t="shared" si="4"/>
        <v>0</v>
      </c>
      <c r="I19" s="3">
        <f t="shared" si="5"/>
        <v>0</v>
      </c>
      <c r="J19" s="11">
        <f t="shared" si="6"/>
        <v>0.3333333333333333</v>
      </c>
      <c r="K19" s="11">
        <f t="shared" si="7"/>
        <v>8</v>
      </c>
      <c r="L19" s="11"/>
      <c r="M19" s="11"/>
      <c r="N19" s="15"/>
      <c r="O19" s="97"/>
      <c r="P19" s="16"/>
    </row>
    <row r="20" spans="1:16" ht="12.75">
      <c r="A20" s="4">
        <f t="shared" si="0"/>
        <v>3</v>
      </c>
      <c r="B20" s="4">
        <f t="shared" si="1"/>
        <v>1</v>
      </c>
      <c r="C20" s="48">
        <v>43116</v>
      </c>
      <c r="D20" s="21" t="str">
        <f t="shared" si="2"/>
        <v>terça</v>
      </c>
      <c r="E20" s="2">
        <f t="shared" si="3"/>
        <v>0</v>
      </c>
      <c r="F20" s="2">
        <f t="shared" si="3"/>
        <v>0</v>
      </c>
      <c r="G20" s="2">
        <f t="shared" si="4"/>
        <v>0</v>
      </c>
      <c r="H20" s="2">
        <f t="shared" si="4"/>
        <v>0</v>
      </c>
      <c r="I20" s="3">
        <f t="shared" si="5"/>
        <v>0</v>
      </c>
      <c r="J20" s="11">
        <f t="shared" si="6"/>
        <v>0.3333333333333333</v>
      </c>
      <c r="K20" s="11">
        <f t="shared" si="7"/>
        <v>8</v>
      </c>
      <c r="L20" s="11"/>
      <c r="M20" s="11"/>
      <c r="N20" s="15"/>
      <c r="O20" s="97"/>
      <c r="P20" s="16"/>
    </row>
    <row r="21" spans="1:16" ht="12.75">
      <c r="A21" s="4">
        <f t="shared" si="0"/>
        <v>4</v>
      </c>
      <c r="B21" s="4">
        <f t="shared" si="1"/>
        <v>1</v>
      </c>
      <c r="C21" s="48">
        <v>43117</v>
      </c>
      <c r="D21" s="21" t="str">
        <f t="shared" si="2"/>
        <v>quarta</v>
      </c>
      <c r="E21" s="2">
        <f t="shared" si="3"/>
        <v>0</v>
      </c>
      <c r="F21" s="2">
        <f t="shared" si="3"/>
        <v>0</v>
      </c>
      <c r="G21" s="2">
        <f t="shared" si="4"/>
        <v>0</v>
      </c>
      <c r="H21" s="2">
        <f t="shared" si="4"/>
        <v>0</v>
      </c>
      <c r="I21" s="3">
        <f t="shared" si="5"/>
        <v>0</v>
      </c>
      <c r="J21" s="11">
        <f t="shared" si="6"/>
        <v>0.3333333333333333</v>
      </c>
      <c r="K21" s="11">
        <f t="shared" si="7"/>
        <v>8</v>
      </c>
      <c r="L21" s="11"/>
      <c r="M21" s="11"/>
      <c r="N21" s="15"/>
      <c r="O21" s="97"/>
      <c r="P21" s="16"/>
    </row>
    <row r="22" spans="1:16" ht="12.75">
      <c r="A22" s="4">
        <f t="shared" si="0"/>
        <v>5</v>
      </c>
      <c r="B22" s="4">
        <f t="shared" si="1"/>
        <v>1</v>
      </c>
      <c r="C22" s="48">
        <v>43118</v>
      </c>
      <c r="D22" s="21" t="str">
        <f t="shared" si="2"/>
        <v>quinta</v>
      </c>
      <c r="E22" s="2">
        <f t="shared" si="3"/>
        <v>0</v>
      </c>
      <c r="F22" s="2">
        <f t="shared" si="3"/>
        <v>0</v>
      </c>
      <c r="G22" s="2">
        <f t="shared" si="4"/>
        <v>0</v>
      </c>
      <c r="H22" s="2">
        <f t="shared" si="4"/>
        <v>0</v>
      </c>
      <c r="I22" s="3">
        <f t="shared" si="5"/>
        <v>0</v>
      </c>
      <c r="J22" s="11">
        <f t="shared" si="6"/>
        <v>0.3333333333333333</v>
      </c>
      <c r="K22" s="11">
        <f t="shared" si="7"/>
        <v>8</v>
      </c>
      <c r="L22" s="11"/>
      <c r="M22" s="11"/>
      <c r="N22" s="15"/>
      <c r="O22" s="97"/>
      <c r="P22" s="16"/>
    </row>
    <row r="23" spans="1:16" ht="12.75">
      <c r="A23" s="4">
        <f t="shared" si="0"/>
        <v>6</v>
      </c>
      <c r="B23" s="4">
        <f t="shared" si="1"/>
        <v>1</v>
      </c>
      <c r="C23" s="48">
        <v>43119</v>
      </c>
      <c r="D23" s="21" t="str">
        <f t="shared" si="2"/>
        <v>sexta</v>
      </c>
      <c r="E23" s="2">
        <f t="shared" si="3"/>
        <v>0</v>
      </c>
      <c r="F23" s="2">
        <f t="shared" si="3"/>
        <v>0</v>
      </c>
      <c r="G23" s="2">
        <f t="shared" si="4"/>
        <v>0</v>
      </c>
      <c r="H23" s="2">
        <f t="shared" si="4"/>
        <v>0</v>
      </c>
      <c r="I23" s="3">
        <f t="shared" si="5"/>
        <v>0</v>
      </c>
      <c r="J23" s="11">
        <f>IF(I23="-"," ",(8/24))</f>
        <v>0.3333333333333333</v>
      </c>
      <c r="K23" s="11">
        <f>IF(B23=0," ",8)</f>
        <v>8</v>
      </c>
      <c r="L23" s="11"/>
      <c r="M23" s="11"/>
      <c r="N23" s="15"/>
      <c r="O23" s="97"/>
      <c r="P23" s="16"/>
    </row>
    <row r="24" spans="1:16" ht="12.75">
      <c r="A24" s="4">
        <f t="shared" si="0"/>
        <v>7</v>
      </c>
      <c r="B24" s="4">
        <f t="shared" si="1"/>
        <v>0</v>
      </c>
      <c r="C24" s="48">
        <v>43120</v>
      </c>
      <c r="D24" s="59" t="str">
        <f t="shared" si="2"/>
        <v>sábado</v>
      </c>
      <c r="E24" s="2" t="str">
        <f t="shared" si="3"/>
        <v>-</v>
      </c>
      <c r="F24" s="2" t="str">
        <f t="shared" si="3"/>
        <v>-</v>
      </c>
      <c r="G24" s="2" t="str">
        <f t="shared" si="4"/>
        <v>-</v>
      </c>
      <c r="H24" s="2" t="str">
        <f t="shared" si="4"/>
        <v>-</v>
      </c>
      <c r="I24" s="3" t="str">
        <f t="shared" si="5"/>
        <v>-</v>
      </c>
      <c r="J24" s="11" t="str">
        <f>IF(I24="-"," ",(8/24))</f>
        <v> </v>
      </c>
      <c r="K24" s="11" t="str">
        <f>IF(B24=0," ",8)</f>
        <v> </v>
      </c>
      <c r="L24" s="11"/>
      <c r="M24" s="12"/>
      <c r="N24" s="15"/>
      <c r="O24" s="97"/>
      <c r="P24" s="16"/>
    </row>
    <row r="25" spans="1:16" ht="12.75">
      <c r="A25" s="4">
        <f t="shared" si="0"/>
        <v>1</v>
      </c>
      <c r="B25" s="4">
        <f t="shared" si="1"/>
        <v>0</v>
      </c>
      <c r="C25" s="48">
        <v>43121</v>
      </c>
      <c r="D25" s="59" t="str">
        <f t="shared" si="2"/>
        <v>domingo</v>
      </c>
      <c r="E25" s="2" t="str">
        <f t="shared" si="3"/>
        <v>-</v>
      </c>
      <c r="F25" s="2" t="str">
        <f t="shared" si="3"/>
        <v>-</v>
      </c>
      <c r="G25" s="2" t="str">
        <f t="shared" si="4"/>
        <v>-</v>
      </c>
      <c r="H25" s="2" t="str">
        <f t="shared" si="4"/>
        <v>-</v>
      </c>
      <c r="I25" s="3" t="str">
        <f t="shared" si="5"/>
        <v>-</v>
      </c>
      <c r="J25" s="11" t="str">
        <f t="shared" si="6"/>
        <v> </v>
      </c>
      <c r="K25" s="11" t="str">
        <f t="shared" si="7"/>
        <v> </v>
      </c>
      <c r="L25" s="11"/>
      <c r="M25" s="12"/>
      <c r="N25" s="15"/>
      <c r="O25" s="97"/>
      <c r="P25" s="16"/>
    </row>
    <row r="26" spans="1:16" ht="12.75">
      <c r="A26" s="4">
        <f t="shared" si="0"/>
        <v>2</v>
      </c>
      <c r="B26" s="4">
        <f t="shared" si="1"/>
        <v>1</v>
      </c>
      <c r="C26" s="48">
        <v>43122</v>
      </c>
      <c r="D26" s="21" t="str">
        <f t="shared" si="2"/>
        <v>segunda</v>
      </c>
      <c r="E26" s="2">
        <f t="shared" si="3"/>
        <v>0</v>
      </c>
      <c r="F26" s="2">
        <f t="shared" si="3"/>
        <v>0</v>
      </c>
      <c r="G26" s="2">
        <f t="shared" si="4"/>
        <v>0</v>
      </c>
      <c r="H26" s="2">
        <f t="shared" si="4"/>
        <v>0</v>
      </c>
      <c r="I26" s="3">
        <f t="shared" si="5"/>
        <v>0</v>
      </c>
      <c r="J26" s="11">
        <f t="shared" si="6"/>
        <v>0.3333333333333333</v>
      </c>
      <c r="K26" s="11">
        <f t="shared" si="7"/>
        <v>8</v>
      </c>
      <c r="L26" s="11"/>
      <c r="M26" s="11"/>
      <c r="N26" s="15"/>
      <c r="O26" s="97"/>
      <c r="P26" s="16"/>
    </row>
    <row r="27" spans="1:16" ht="12.75">
      <c r="A27" s="4">
        <f t="shared" si="0"/>
        <v>3</v>
      </c>
      <c r="B27" s="4">
        <f t="shared" si="1"/>
        <v>1</v>
      </c>
      <c r="C27" s="48">
        <v>43123</v>
      </c>
      <c r="D27" s="21" t="str">
        <f t="shared" si="2"/>
        <v>terça</v>
      </c>
      <c r="E27" s="2">
        <f t="shared" si="3"/>
        <v>0</v>
      </c>
      <c r="F27" s="2">
        <f t="shared" si="3"/>
        <v>0</v>
      </c>
      <c r="G27" s="2">
        <f t="shared" si="4"/>
        <v>0</v>
      </c>
      <c r="H27" s="2">
        <f t="shared" si="4"/>
        <v>0</v>
      </c>
      <c r="I27" s="3">
        <f t="shared" si="5"/>
        <v>0</v>
      </c>
      <c r="J27" s="11">
        <f t="shared" si="6"/>
        <v>0.3333333333333333</v>
      </c>
      <c r="K27" s="11">
        <f t="shared" si="7"/>
        <v>8</v>
      </c>
      <c r="L27" s="11"/>
      <c r="M27" s="11"/>
      <c r="N27" s="15"/>
      <c r="O27" s="97"/>
      <c r="P27" s="16"/>
    </row>
    <row r="28" spans="1:16" ht="12.75">
      <c r="A28" s="4">
        <f t="shared" si="0"/>
        <v>4</v>
      </c>
      <c r="B28" s="4">
        <f t="shared" si="1"/>
        <v>1</v>
      </c>
      <c r="C28" s="48">
        <v>43124</v>
      </c>
      <c r="D28" s="21" t="str">
        <f t="shared" si="2"/>
        <v>quarta</v>
      </c>
      <c r="E28" s="2">
        <f t="shared" si="3"/>
        <v>0</v>
      </c>
      <c r="F28" s="2">
        <f t="shared" si="3"/>
        <v>0</v>
      </c>
      <c r="G28" s="2">
        <f t="shared" si="4"/>
        <v>0</v>
      </c>
      <c r="H28" s="2">
        <f t="shared" si="4"/>
        <v>0</v>
      </c>
      <c r="I28" s="3">
        <f t="shared" si="5"/>
        <v>0</v>
      </c>
      <c r="J28" s="11">
        <f t="shared" si="6"/>
        <v>0.3333333333333333</v>
      </c>
      <c r="K28" s="11">
        <f t="shared" si="7"/>
        <v>8</v>
      </c>
      <c r="L28" s="11"/>
      <c r="M28" s="11"/>
      <c r="N28" s="15"/>
      <c r="O28" s="97"/>
      <c r="P28" s="16"/>
    </row>
    <row r="29" spans="1:16" ht="12.75">
      <c r="A29" s="4">
        <f t="shared" si="0"/>
        <v>5</v>
      </c>
      <c r="B29" s="4">
        <f t="shared" si="1"/>
        <v>1</v>
      </c>
      <c r="C29" s="48">
        <v>43125</v>
      </c>
      <c r="D29" s="21" t="str">
        <f t="shared" si="2"/>
        <v>quinta</v>
      </c>
      <c r="E29" s="2">
        <f t="shared" si="3"/>
        <v>0</v>
      </c>
      <c r="F29" s="2">
        <f t="shared" si="3"/>
        <v>0</v>
      </c>
      <c r="G29" s="2">
        <f t="shared" si="4"/>
        <v>0</v>
      </c>
      <c r="H29" s="2">
        <f t="shared" si="4"/>
        <v>0</v>
      </c>
      <c r="I29" s="3">
        <f t="shared" si="5"/>
        <v>0</v>
      </c>
      <c r="J29" s="11">
        <f t="shared" si="6"/>
        <v>0.3333333333333333</v>
      </c>
      <c r="K29" s="11">
        <f t="shared" si="7"/>
        <v>8</v>
      </c>
      <c r="L29" s="11"/>
      <c r="M29" s="11"/>
      <c r="N29" s="15"/>
      <c r="O29" s="97"/>
      <c r="P29" s="16"/>
    </row>
    <row r="30" spans="1:16" ht="12.75">
      <c r="A30" s="4">
        <f t="shared" si="0"/>
        <v>6</v>
      </c>
      <c r="B30" s="4">
        <f t="shared" si="1"/>
        <v>1</v>
      </c>
      <c r="C30" s="48">
        <v>43126</v>
      </c>
      <c r="D30" s="21" t="str">
        <f t="shared" si="2"/>
        <v>sexta</v>
      </c>
      <c r="E30" s="2">
        <f t="shared" si="3"/>
        <v>0</v>
      </c>
      <c r="F30" s="2">
        <f t="shared" si="3"/>
        <v>0</v>
      </c>
      <c r="G30" s="2">
        <f t="shared" si="4"/>
        <v>0</v>
      </c>
      <c r="H30" s="2">
        <f t="shared" si="4"/>
        <v>0</v>
      </c>
      <c r="I30" s="3">
        <f t="shared" si="5"/>
        <v>0</v>
      </c>
      <c r="J30" s="11">
        <f t="shared" si="6"/>
        <v>0.3333333333333333</v>
      </c>
      <c r="K30" s="11">
        <f t="shared" si="7"/>
        <v>8</v>
      </c>
      <c r="L30" s="11"/>
      <c r="M30" s="11"/>
      <c r="N30" s="15"/>
      <c r="O30" s="97"/>
      <c r="P30" s="16"/>
    </row>
    <row r="31" spans="1:16" ht="12.75">
      <c r="A31" s="4">
        <f t="shared" si="0"/>
        <v>7</v>
      </c>
      <c r="B31" s="4">
        <f t="shared" si="1"/>
        <v>0</v>
      </c>
      <c r="C31" s="48">
        <v>43127</v>
      </c>
      <c r="D31" s="59" t="str">
        <f>IF(A31=1,"domingo",IF(A31=2,"segunda",IF(A31=3,"terça",IF(A31=4,"quarta",IF(A31=5,"quinta",IF(A31=6,"sexta",IF(A31=7,"sábado",0)))))))</f>
        <v>sábado</v>
      </c>
      <c r="E31" s="2" t="str">
        <f t="shared" si="3"/>
        <v>-</v>
      </c>
      <c r="F31" s="2" t="str">
        <f t="shared" si="3"/>
        <v>-</v>
      </c>
      <c r="G31" s="2" t="str">
        <f t="shared" si="4"/>
        <v>-</v>
      </c>
      <c r="H31" s="2" t="str">
        <f t="shared" si="4"/>
        <v>-</v>
      </c>
      <c r="I31" s="3" t="str">
        <f t="shared" si="5"/>
        <v>-</v>
      </c>
      <c r="J31" s="11" t="str">
        <f t="shared" si="6"/>
        <v> </v>
      </c>
      <c r="K31" s="11" t="str">
        <f t="shared" si="7"/>
        <v> </v>
      </c>
      <c r="L31" s="11"/>
      <c r="M31" s="12"/>
      <c r="N31" s="15"/>
      <c r="O31" s="97"/>
      <c r="P31" s="16"/>
    </row>
    <row r="32" spans="1:16" ht="12.75">
      <c r="A32" s="4">
        <f t="shared" si="0"/>
        <v>1</v>
      </c>
      <c r="B32" s="4">
        <f t="shared" si="1"/>
        <v>0</v>
      </c>
      <c r="C32" s="48">
        <v>43128</v>
      </c>
      <c r="D32" s="59" t="str">
        <f t="shared" si="2"/>
        <v>domingo</v>
      </c>
      <c r="E32" s="2" t="str">
        <f t="shared" si="3"/>
        <v>-</v>
      </c>
      <c r="F32" s="2" t="str">
        <f t="shared" si="3"/>
        <v>-</v>
      </c>
      <c r="G32" s="2" t="str">
        <f t="shared" si="4"/>
        <v>-</v>
      </c>
      <c r="H32" s="2" t="str">
        <f t="shared" si="4"/>
        <v>-</v>
      </c>
      <c r="I32" s="3" t="str">
        <f t="shared" si="5"/>
        <v>-</v>
      </c>
      <c r="J32" s="11" t="str">
        <f t="shared" si="6"/>
        <v> </v>
      </c>
      <c r="K32" s="11" t="str">
        <f t="shared" si="7"/>
        <v> </v>
      </c>
      <c r="L32" s="11"/>
      <c r="M32" s="12"/>
      <c r="N32" s="15"/>
      <c r="O32" s="97"/>
      <c r="P32" s="16"/>
    </row>
    <row r="33" spans="1:16" ht="12.75">
      <c r="A33" s="4">
        <f t="shared" si="0"/>
        <v>2</v>
      </c>
      <c r="B33" s="4">
        <f t="shared" si="1"/>
        <v>1</v>
      </c>
      <c r="C33" s="48">
        <v>43129</v>
      </c>
      <c r="D33" s="21" t="str">
        <f t="shared" si="2"/>
        <v>segunda</v>
      </c>
      <c r="E33" s="2">
        <f t="shared" si="3"/>
        <v>0</v>
      </c>
      <c r="F33" s="2">
        <f t="shared" si="3"/>
        <v>0</v>
      </c>
      <c r="G33" s="2">
        <f t="shared" si="4"/>
        <v>0</v>
      </c>
      <c r="H33" s="2">
        <f t="shared" si="4"/>
        <v>0</v>
      </c>
      <c r="I33" s="3">
        <f t="shared" si="5"/>
        <v>0</v>
      </c>
      <c r="J33" s="11">
        <f t="shared" si="6"/>
        <v>0.3333333333333333</v>
      </c>
      <c r="K33" s="11">
        <f t="shared" si="7"/>
        <v>8</v>
      </c>
      <c r="L33" s="11"/>
      <c r="M33" s="11"/>
      <c r="N33" s="15"/>
      <c r="O33" s="97"/>
      <c r="P33" s="16"/>
    </row>
    <row r="34" spans="1:16" ht="12.75">
      <c r="A34" s="4">
        <f t="shared" si="0"/>
        <v>3</v>
      </c>
      <c r="B34" s="4">
        <f t="shared" si="1"/>
        <v>1</v>
      </c>
      <c r="C34" s="48">
        <v>43130</v>
      </c>
      <c r="D34" s="21" t="str">
        <f t="shared" si="2"/>
        <v>terça</v>
      </c>
      <c r="E34" s="2">
        <f t="shared" si="3"/>
        <v>0</v>
      </c>
      <c r="F34" s="2">
        <f t="shared" si="3"/>
        <v>0</v>
      </c>
      <c r="G34" s="2">
        <f t="shared" si="4"/>
        <v>0</v>
      </c>
      <c r="H34" s="2">
        <f t="shared" si="4"/>
        <v>0</v>
      </c>
      <c r="I34" s="3">
        <f t="shared" si="5"/>
        <v>0</v>
      </c>
      <c r="J34" s="11">
        <f t="shared" si="6"/>
        <v>0.3333333333333333</v>
      </c>
      <c r="K34" s="11">
        <f t="shared" si="7"/>
        <v>8</v>
      </c>
      <c r="L34" s="11"/>
      <c r="M34" s="11"/>
      <c r="N34" s="15"/>
      <c r="O34" s="97"/>
      <c r="P34" s="17"/>
    </row>
    <row r="35" spans="1:16" ht="12.75">
      <c r="A35" s="4">
        <f t="shared" si="0"/>
        <v>4</v>
      </c>
      <c r="C35" s="48">
        <v>43131</v>
      </c>
      <c r="D35" s="12" t="str">
        <f t="shared" si="2"/>
        <v>quarta</v>
      </c>
      <c r="E35" s="2">
        <f t="shared" si="3"/>
        <v>0</v>
      </c>
      <c r="F35" s="2">
        <f t="shared" si="3"/>
        <v>0</v>
      </c>
      <c r="G35" s="2">
        <f t="shared" si="4"/>
        <v>0</v>
      </c>
      <c r="H35" s="2">
        <f t="shared" si="4"/>
        <v>0</v>
      </c>
      <c r="I35" s="2">
        <f t="shared" si="4"/>
        <v>0</v>
      </c>
      <c r="J35" s="11"/>
      <c r="K35" s="11"/>
      <c r="L35" s="11"/>
      <c r="M35" s="12"/>
      <c r="N35" s="15"/>
      <c r="O35" s="98"/>
      <c r="P35" s="17"/>
    </row>
    <row r="36" spans="1:16" s="25" customFormat="1" ht="25.5">
      <c r="A36" s="22"/>
      <c r="B36" s="22"/>
      <c r="C36" s="51"/>
      <c r="D36" s="51" t="s">
        <v>35</v>
      </c>
      <c r="E36" s="51" t="s">
        <v>4</v>
      </c>
      <c r="F36" s="51" t="s">
        <v>5</v>
      </c>
      <c r="G36" s="51"/>
      <c r="H36" s="51"/>
      <c r="I36" s="51" t="s">
        <v>6</v>
      </c>
      <c r="J36" s="24"/>
      <c r="K36" s="24"/>
      <c r="L36" s="24"/>
      <c r="M36" s="51"/>
      <c r="N36" s="81" t="s">
        <v>19</v>
      </c>
      <c r="O36" s="81"/>
      <c r="P36" s="81"/>
    </row>
    <row r="37" spans="2:16" s="22" customFormat="1" ht="12.75">
      <c r="B37" s="22">
        <f>(E37+(E37/60))</f>
        <v>0.33888888888888885</v>
      </c>
      <c r="C37" s="26"/>
      <c r="D37" s="26">
        <v>22</v>
      </c>
      <c r="E37" s="27">
        <v>0.3333333333333333</v>
      </c>
      <c r="F37" s="28">
        <f>E37*D37</f>
        <v>7.333333333333333</v>
      </c>
      <c r="G37" s="29"/>
      <c r="H37" s="29"/>
      <c r="I37" s="28">
        <f>SUM(I5:I35)</f>
        <v>0</v>
      </c>
      <c r="J37" s="30">
        <f>SUM(J5:J35)</f>
        <v>7.33333333333333</v>
      </c>
      <c r="K37" s="30">
        <f>SUM(K5:K35)</f>
        <v>176</v>
      </c>
      <c r="L37" s="30"/>
      <c r="M37" s="29"/>
      <c r="N37" s="82" t="str">
        <f>IF(N38=0,"Correto","Pendente")</f>
        <v>Pendente</v>
      </c>
      <c r="O37" s="83"/>
      <c r="P37" s="84"/>
    </row>
    <row r="38" spans="2:16" s="22" customFormat="1" ht="12.75">
      <c r="B38" s="22">
        <f>B37*D37</f>
        <v>7.455555555555555</v>
      </c>
      <c r="C38" s="31"/>
      <c r="D38" s="32"/>
      <c r="E38" s="33"/>
      <c r="F38" s="33"/>
      <c r="G38" s="33"/>
      <c r="H38" s="33"/>
      <c r="I38" s="33"/>
      <c r="J38" s="34">
        <f>J37*24</f>
        <v>175.99999999999994</v>
      </c>
      <c r="K38" s="34"/>
      <c r="L38" s="34"/>
      <c r="M38" s="35"/>
      <c r="N38" s="47">
        <f>F37-I37</f>
        <v>7.333333333333333</v>
      </c>
      <c r="O38" s="36"/>
      <c r="P38" s="36"/>
    </row>
    <row r="39" spans="2:16" ht="22.5" customHeight="1">
      <c r="B39" s="18"/>
      <c r="C39" s="85" t="s">
        <v>57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7"/>
    </row>
  </sheetData>
  <sheetProtection selectLockedCells="1"/>
  <mergeCells count="10">
    <mergeCell ref="E5:I5"/>
    <mergeCell ref="N36:P36"/>
    <mergeCell ref="N37:P37"/>
    <mergeCell ref="C39:P39"/>
    <mergeCell ref="C1:P1"/>
    <mergeCell ref="C2:L2"/>
    <mergeCell ref="C3:I3"/>
    <mergeCell ref="L3:M3"/>
    <mergeCell ref="N3:P3"/>
    <mergeCell ref="O4:O35"/>
  </mergeCells>
  <dataValidations count="2">
    <dataValidation type="list" allowBlank="1" showInputMessage="1" showErrorMessage="1" sqref="L24">
      <formula1>sábado_letivo</formula1>
    </dataValidation>
    <dataValidation type="list" allowBlank="1" showInputMessage="1" showErrorMessage="1" sqref="L33:M34 L12:M16 L19:M23 L26:M30 L6:M9">
      <formula1>Atividade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C14">
      <selection activeCell="E16" sqref="E16:I18"/>
    </sheetView>
  </sheetViews>
  <sheetFormatPr defaultColWidth="9.140625" defaultRowHeight="15"/>
  <cols>
    <col min="1" max="1" width="2.00390625" style="4" hidden="1" customWidth="1"/>
    <col min="2" max="2" width="12.00390625" style="4" hidden="1" customWidth="1"/>
    <col min="3" max="3" width="7.140625" style="4" bestFit="1" customWidth="1"/>
    <col min="4" max="4" width="8.7109375" style="4" bestFit="1" customWidth="1"/>
    <col min="5" max="5" width="10.8515625" style="19" customWidth="1"/>
    <col min="6" max="6" width="10.00390625" style="19" customWidth="1"/>
    <col min="7" max="7" width="8.00390625" style="19" bestFit="1" customWidth="1"/>
    <col min="8" max="8" width="6.28125" style="19" bestFit="1" customWidth="1"/>
    <col min="9" max="9" width="12.28125" style="19" bestFit="1" customWidth="1"/>
    <col min="10" max="10" width="12.00390625" style="20" hidden="1" customWidth="1"/>
    <col min="11" max="11" width="8.7109375" style="20" hidden="1" customWidth="1"/>
    <col min="12" max="12" width="33.57421875" style="20" customWidth="1"/>
    <col min="13" max="13" width="33.57421875" style="4" customWidth="1"/>
    <col min="14" max="14" width="10.140625" style="4" bestFit="1" customWidth="1"/>
    <col min="15" max="15" width="2.140625" style="4" bestFit="1" customWidth="1"/>
    <col min="16" max="16" width="10.140625" style="4" bestFit="1" customWidth="1"/>
    <col min="17" max="17" width="1.57421875" style="4" bestFit="1" customWidth="1"/>
    <col min="18" max="16384" width="9.140625" style="4" customWidth="1"/>
  </cols>
  <sheetData>
    <row r="1" spans="3:16" ht="12.75">
      <c r="C1" s="88" t="s">
        <v>12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3:16" ht="14.25" customHeight="1">
      <c r="C2" s="85" t="s">
        <v>9</v>
      </c>
      <c r="D2" s="86"/>
      <c r="E2" s="86"/>
      <c r="F2" s="86"/>
      <c r="G2" s="86"/>
      <c r="H2" s="86"/>
      <c r="I2" s="86"/>
      <c r="J2" s="86"/>
      <c r="K2" s="86"/>
      <c r="L2" s="87"/>
      <c r="M2" s="45" t="s">
        <v>10</v>
      </c>
      <c r="N2" s="7">
        <f>C5</f>
        <v>43132</v>
      </c>
      <c r="O2" s="5" t="s">
        <v>11</v>
      </c>
      <c r="P2" s="7">
        <f>C32</f>
        <v>43159</v>
      </c>
    </row>
    <row r="3" spans="3:17" s="8" customFormat="1" ht="14.25" customHeight="1">
      <c r="C3" s="89" t="s">
        <v>22</v>
      </c>
      <c r="D3" s="90"/>
      <c r="E3" s="90"/>
      <c r="F3" s="90"/>
      <c r="G3" s="90"/>
      <c r="H3" s="90"/>
      <c r="I3" s="91"/>
      <c r="J3" s="9"/>
      <c r="K3" s="9"/>
      <c r="L3" s="92" t="s">
        <v>21</v>
      </c>
      <c r="M3" s="93"/>
      <c r="N3" s="94" t="s">
        <v>20</v>
      </c>
      <c r="O3" s="95"/>
      <c r="P3" s="94"/>
      <c r="Q3" s="10"/>
    </row>
    <row r="4" spans="3:16" ht="12.75">
      <c r="C4" s="5"/>
      <c r="D4" s="5"/>
      <c r="E4" s="50" t="s">
        <v>0</v>
      </c>
      <c r="F4" s="50" t="s">
        <v>1</v>
      </c>
      <c r="G4" s="50" t="s">
        <v>0</v>
      </c>
      <c r="H4" s="50" t="s">
        <v>1</v>
      </c>
      <c r="I4" s="50" t="s">
        <v>2</v>
      </c>
      <c r="J4" s="11"/>
      <c r="K4" s="11" t="str">
        <f>IF(J4=0," ",8)</f>
        <v> </v>
      </c>
      <c r="L4" s="6" t="s">
        <v>23</v>
      </c>
      <c r="M4" s="50" t="s">
        <v>24</v>
      </c>
      <c r="N4" s="13" t="s">
        <v>7</v>
      </c>
      <c r="O4" s="96"/>
      <c r="P4" s="14" t="s">
        <v>8</v>
      </c>
    </row>
    <row r="5" spans="1:16" ht="12.75">
      <c r="A5" s="4">
        <f>WEEKDAY(C5)</f>
        <v>5</v>
      </c>
      <c r="B5" s="4">
        <f>IF(I5&lt;&gt;"-",1,0)</f>
        <v>1</v>
      </c>
      <c r="C5" s="48">
        <v>43132</v>
      </c>
      <c r="D5" s="21" t="str">
        <f>IF(A5=1,"domingo",IF(A5=2,"segunda",IF(A5=3,"terça",IF(A5=4,"quarta",IF(A5=5,"quinta",IF(A5=6,"sexta",IF(A5=7,"sábado",0)))))))</f>
        <v>quinta</v>
      </c>
      <c r="E5" s="2">
        <f aca="true" t="shared" si="0" ref="E5:H31">IF($D5="sábado","-",IF($D5="domingo","-",0))</f>
        <v>0</v>
      </c>
      <c r="F5" s="2">
        <f t="shared" si="0"/>
        <v>0</v>
      </c>
      <c r="G5" s="2">
        <f t="shared" si="0"/>
        <v>0</v>
      </c>
      <c r="H5" s="2">
        <f t="shared" si="0"/>
        <v>0</v>
      </c>
      <c r="I5" s="3">
        <f>IF(D5="sábado","-",IF(D5="domingo","-",(F5-E5+H5-G5)))</f>
        <v>0</v>
      </c>
      <c r="J5" s="11">
        <f>IF(I5="-"," ",(8/24))</f>
        <v>0.3333333333333333</v>
      </c>
      <c r="K5" s="11">
        <f>IF(B5=0," ",8)</f>
        <v>8</v>
      </c>
      <c r="L5" s="11"/>
      <c r="M5" s="11"/>
      <c r="N5" s="15"/>
      <c r="O5" s="97"/>
      <c r="P5" s="16"/>
    </row>
    <row r="6" spans="1:16" ht="12.75">
      <c r="A6" s="4">
        <f aca="true" t="shared" si="1" ref="A6:A32">WEEKDAY(C6)</f>
        <v>6</v>
      </c>
      <c r="B6" s="4">
        <f aca="true" t="shared" si="2" ref="B6:B32">IF(I6&lt;&gt;"-",1,0)</f>
        <v>1</v>
      </c>
      <c r="C6" s="48">
        <v>43133</v>
      </c>
      <c r="D6" s="21" t="str">
        <f aca="true" t="shared" si="3" ref="D6:D32">IF(A6=1,"domingo",IF(A6=2,"segunda",IF(A6=3,"terça",IF(A6=4,"quarta",IF(A6=5,"quinta",IF(A6=6,"sexta",IF(A6=7,"sábado",0)))))))</f>
        <v>sexta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3">
        <f aca="true" t="shared" si="4" ref="I6:I30">IF(D6="sábado","-",IF(D6="domingo","-",(F6-E6+H6-G6)))</f>
        <v>0</v>
      </c>
      <c r="J6" s="11">
        <f aca="true" t="shared" si="5" ref="J6:J32">IF(I6="-"," ",(8/24))</f>
        <v>0.3333333333333333</v>
      </c>
      <c r="K6" s="11">
        <f aca="true" t="shared" si="6" ref="K6:K32">IF(B6=0," ",8)</f>
        <v>8</v>
      </c>
      <c r="L6" s="11"/>
      <c r="M6" s="11"/>
      <c r="N6" s="15"/>
      <c r="O6" s="97"/>
      <c r="P6" s="16"/>
    </row>
    <row r="7" spans="1:16" ht="12.75">
      <c r="A7" s="4">
        <f t="shared" si="1"/>
        <v>7</v>
      </c>
      <c r="B7" s="4">
        <f t="shared" si="2"/>
        <v>0</v>
      </c>
      <c r="C7" s="48">
        <v>43134</v>
      </c>
      <c r="D7" s="59" t="str">
        <f t="shared" si="3"/>
        <v>sábado</v>
      </c>
      <c r="E7" s="2" t="str">
        <f t="shared" si="0"/>
        <v>-</v>
      </c>
      <c r="F7" s="2" t="str">
        <f t="shared" si="0"/>
        <v>-</v>
      </c>
      <c r="G7" s="2" t="str">
        <f t="shared" si="0"/>
        <v>-</v>
      </c>
      <c r="H7" s="2" t="str">
        <f t="shared" si="0"/>
        <v>-</v>
      </c>
      <c r="I7" s="3" t="str">
        <f t="shared" si="4"/>
        <v>-</v>
      </c>
      <c r="J7" s="11" t="str">
        <f t="shared" si="5"/>
        <v> </v>
      </c>
      <c r="K7" s="11" t="str">
        <f t="shared" si="6"/>
        <v> </v>
      </c>
      <c r="L7" s="11"/>
      <c r="M7" s="11"/>
      <c r="N7" s="15"/>
      <c r="O7" s="97"/>
      <c r="P7" s="16"/>
    </row>
    <row r="8" spans="1:16" ht="15" customHeight="1">
      <c r="A8" s="4">
        <f t="shared" si="1"/>
        <v>1</v>
      </c>
      <c r="B8" s="4">
        <f t="shared" si="2"/>
        <v>0</v>
      </c>
      <c r="C8" s="48">
        <v>43135</v>
      </c>
      <c r="D8" s="59" t="str">
        <f t="shared" si="3"/>
        <v>domingo</v>
      </c>
      <c r="E8" s="2" t="str">
        <f t="shared" si="0"/>
        <v>-</v>
      </c>
      <c r="F8" s="2" t="str">
        <f t="shared" si="0"/>
        <v>-</v>
      </c>
      <c r="G8" s="2" t="str">
        <f t="shared" si="0"/>
        <v>-</v>
      </c>
      <c r="H8" s="2" t="str">
        <f t="shared" si="0"/>
        <v>-</v>
      </c>
      <c r="I8" s="3" t="str">
        <f t="shared" si="4"/>
        <v>-</v>
      </c>
      <c r="J8" s="11" t="str">
        <f t="shared" si="5"/>
        <v> </v>
      </c>
      <c r="K8" s="11" t="str">
        <f t="shared" si="6"/>
        <v> </v>
      </c>
      <c r="L8" s="11"/>
      <c r="M8" s="11"/>
      <c r="N8" s="15"/>
      <c r="O8" s="97"/>
      <c r="P8" s="16"/>
    </row>
    <row r="9" spans="1:16" ht="15" customHeight="1">
      <c r="A9" s="4">
        <f t="shared" si="1"/>
        <v>2</v>
      </c>
      <c r="B9" s="4">
        <f t="shared" si="2"/>
        <v>1</v>
      </c>
      <c r="C9" s="48">
        <v>43136</v>
      </c>
      <c r="D9" s="21" t="str">
        <f t="shared" si="3"/>
        <v>segunda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3">
        <f t="shared" si="4"/>
        <v>0</v>
      </c>
      <c r="J9" s="11">
        <f t="shared" si="5"/>
        <v>0.3333333333333333</v>
      </c>
      <c r="K9" s="11">
        <f t="shared" si="6"/>
        <v>8</v>
      </c>
      <c r="L9" s="11"/>
      <c r="M9" s="11"/>
      <c r="N9" s="15"/>
      <c r="O9" s="97"/>
      <c r="P9" s="16"/>
    </row>
    <row r="10" spans="1:16" ht="12.75">
      <c r="A10" s="4">
        <f t="shared" si="1"/>
        <v>3</v>
      </c>
      <c r="B10" s="4">
        <f t="shared" si="2"/>
        <v>1</v>
      </c>
      <c r="C10" s="48">
        <v>43137</v>
      </c>
      <c r="D10" s="21" t="str">
        <f t="shared" si="3"/>
        <v>terça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3">
        <f t="shared" si="4"/>
        <v>0</v>
      </c>
      <c r="J10" s="11">
        <f t="shared" si="5"/>
        <v>0.3333333333333333</v>
      </c>
      <c r="K10" s="11">
        <f t="shared" si="6"/>
        <v>8</v>
      </c>
      <c r="L10" s="11"/>
      <c r="M10" s="11"/>
      <c r="N10" s="15"/>
      <c r="O10" s="97"/>
      <c r="P10" s="16"/>
    </row>
    <row r="11" spans="1:16" ht="12.75">
      <c r="A11" s="4">
        <f t="shared" si="1"/>
        <v>4</v>
      </c>
      <c r="B11" s="4">
        <f t="shared" si="2"/>
        <v>1</v>
      </c>
      <c r="C11" s="48">
        <v>43138</v>
      </c>
      <c r="D11" s="21" t="str">
        <f t="shared" si="3"/>
        <v>quarta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3">
        <f t="shared" si="4"/>
        <v>0</v>
      </c>
      <c r="J11" s="11">
        <f t="shared" si="5"/>
        <v>0.3333333333333333</v>
      </c>
      <c r="K11" s="11">
        <f t="shared" si="6"/>
        <v>8</v>
      </c>
      <c r="L11" s="11"/>
      <c r="M11" s="11"/>
      <c r="N11" s="15"/>
      <c r="O11" s="97"/>
      <c r="P11" s="16"/>
    </row>
    <row r="12" spans="1:16" ht="12.75">
      <c r="A12" s="4">
        <f t="shared" si="1"/>
        <v>5</v>
      </c>
      <c r="B12" s="4">
        <f t="shared" si="2"/>
        <v>1</v>
      </c>
      <c r="C12" s="48">
        <v>43139</v>
      </c>
      <c r="D12" s="21" t="str">
        <f t="shared" si="3"/>
        <v>quinta</v>
      </c>
      <c r="E12" s="2">
        <f t="shared" si="0"/>
        <v>0</v>
      </c>
      <c r="F12" s="2">
        <f>IF($D12="sábado","-",IF($D12="domingo","-",0))</f>
        <v>0</v>
      </c>
      <c r="G12" s="2">
        <f t="shared" si="0"/>
        <v>0</v>
      </c>
      <c r="H12" s="2">
        <f t="shared" si="0"/>
        <v>0</v>
      </c>
      <c r="I12" s="3">
        <f t="shared" si="4"/>
        <v>0</v>
      </c>
      <c r="J12" s="11">
        <f t="shared" si="5"/>
        <v>0.3333333333333333</v>
      </c>
      <c r="K12" s="11">
        <f t="shared" si="6"/>
        <v>8</v>
      </c>
      <c r="L12" s="11"/>
      <c r="M12" s="11"/>
      <c r="N12" s="15"/>
      <c r="O12" s="97"/>
      <c r="P12" s="16"/>
    </row>
    <row r="13" spans="1:16" ht="12.75">
      <c r="A13" s="4">
        <f t="shared" si="1"/>
        <v>6</v>
      </c>
      <c r="B13" s="4">
        <f t="shared" si="2"/>
        <v>1</v>
      </c>
      <c r="C13" s="48">
        <v>43140</v>
      </c>
      <c r="D13" s="21" t="str">
        <f t="shared" si="3"/>
        <v>sexta</v>
      </c>
      <c r="E13" s="2">
        <f t="shared" si="0"/>
        <v>0</v>
      </c>
      <c r="F13" s="2">
        <f t="shared" si="0"/>
        <v>0</v>
      </c>
      <c r="G13" s="2">
        <f t="shared" si="0"/>
        <v>0</v>
      </c>
      <c r="H13" s="2">
        <f t="shared" si="0"/>
        <v>0</v>
      </c>
      <c r="I13" s="3">
        <f t="shared" si="4"/>
        <v>0</v>
      </c>
      <c r="J13" s="11">
        <f t="shared" si="5"/>
        <v>0.3333333333333333</v>
      </c>
      <c r="K13" s="11">
        <f t="shared" si="6"/>
        <v>8</v>
      </c>
      <c r="L13" s="11"/>
      <c r="M13" s="11"/>
      <c r="N13" s="15"/>
      <c r="O13" s="97"/>
      <c r="P13" s="16"/>
    </row>
    <row r="14" spans="1:16" ht="12.75">
      <c r="A14" s="4">
        <f t="shared" si="1"/>
        <v>7</v>
      </c>
      <c r="B14" s="4">
        <f t="shared" si="2"/>
        <v>0</v>
      </c>
      <c r="C14" s="48">
        <v>43141</v>
      </c>
      <c r="D14" s="59" t="str">
        <f t="shared" si="3"/>
        <v>sábado</v>
      </c>
      <c r="E14" s="2" t="str">
        <f t="shared" si="0"/>
        <v>-</v>
      </c>
      <c r="F14" s="2" t="str">
        <f t="shared" si="0"/>
        <v>-</v>
      </c>
      <c r="G14" s="2" t="str">
        <f t="shared" si="0"/>
        <v>-</v>
      </c>
      <c r="H14" s="2" t="str">
        <f t="shared" si="0"/>
        <v>-</v>
      </c>
      <c r="I14" s="3" t="str">
        <f t="shared" si="4"/>
        <v>-</v>
      </c>
      <c r="J14" s="11" t="str">
        <f t="shared" si="5"/>
        <v> </v>
      </c>
      <c r="K14" s="11" t="str">
        <f t="shared" si="6"/>
        <v> </v>
      </c>
      <c r="L14" s="11"/>
      <c r="M14" s="11"/>
      <c r="N14" s="15"/>
      <c r="O14" s="97"/>
      <c r="P14" s="16"/>
    </row>
    <row r="15" spans="1:16" ht="12.75">
      <c r="A15" s="4">
        <f t="shared" si="1"/>
        <v>1</v>
      </c>
      <c r="B15" s="4">
        <f t="shared" si="2"/>
        <v>0</v>
      </c>
      <c r="C15" s="48">
        <v>43142</v>
      </c>
      <c r="D15" s="59" t="str">
        <f t="shared" si="3"/>
        <v>domingo</v>
      </c>
      <c r="E15" s="2" t="str">
        <f t="shared" si="0"/>
        <v>-</v>
      </c>
      <c r="F15" s="2" t="str">
        <f t="shared" si="0"/>
        <v>-</v>
      </c>
      <c r="G15" s="2" t="str">
        <f t="shared" si="0"/>
        <v>-</v>
      </c>
      <c r="H15" s="2" t="str">
        <f t="shared" si="0"/>
        <v>-</v>
      </c>
      <c r="I15" s="3" t="str">
        <f t="shared" si="4"/>
        <v>-</v>
      </c>
      <c r="J15" s="11" t="str">
        <f t="shared" si="5"/>
        <v> </v>
      </c>
      <c r="K15" s="11" t="str">
        <f t="shared" si="6"/>
        <v> </v>
      </c>
      <c r="L15" s="11"/>
      <c r="M15" s="11"/>
      <c r="N15" s="15"/>
      <c r="O15" s="97"/>
      <c r="P15" s="16"/>
    </row>
    <row r="16" spans="1:17" ht="12.75">
      <c r="A16" s="4">
        <f t="shared" si="1"/>
        <v>2</v>
      </c>
      <c r="B16" s="4">
        <f t="shared" si="2"/>
        <v>1</v>
      </c>
      <c r="C16" s="58">
        <v>43143</v>
      </c>
      <c r="D16" s="59" t="str">
        <f t="shared" si="3"/>
        <v>segunda</v>
      </c>
      <c r="E16" s="99" t="s">
        <v>60</v>
      </c>
      <c r="F16" s="100"/>
      <c r="G16" s="100"/>
      <c r="H16" s="100"/>
      <c r="I16" s="101"/>
      <c r="J16" s="11">
        <f t="shared" si="5"/>
        <v>0.3333333333333333</v>
      </c>
      <c r="K16" s="11">
        <f t="shared" si="6"/>
        <v>8</v>
      </c>
      <c r="L16" s="11"/>
      <c r="M16" s="11"/>
      <c r="N16" s="15"/>
      <c r="O16" s="97"/>
      <c r="P16" s="16"/>
      <c r="Q16" s="4" t="s">
        <v>53</v>
      </c>
    </row>
    <row r="17" spans="1:16" ht="12.75">
      <c r="A17" s="4">
        <f t="shared" si="1"/>
        <v>3</v>
      </c>
      <c r="B17" s="4">
        <f t="shared" si="2"/>
        <v>1</v>
      </c>
      <c r="C17" s="58">
        <v>43144</v>
      </c>
      <c r="D17" s="59" t="str">
        <f t="shared" si="3"/>
        <v>terça</v>
      </c>
      <c r="E17" s="102"/>
      <c r="F17" s="103"/>
      <c r="G17" s="103"/>
      <c r="H17" s="103"/>
      <c r="I17" s="104"/>
      <c r="J17" s="11">
        <f t="shared" si="5"/>
        <v>0.3333333333333333</v>
      </c>
      <c r="K17" s="11">
        <f t="shared" si="6"/>
        <v>8</v>
      </c>
      <c r="L17" s="11"/>
      <c r="M17" s="11"/>
      <c r="N17" s="15"/>
      <c r="O17" s="97"/>
      <c r="P17" s="16"/>
    </row>
    <row r="18" spans="1:16" ht="12.75">
      <c r="A18" s="4">
        <f t="shared" si="1"/>
        <v>4</v>
      </c>
      <c r="B18" s="4">
        <f t="shared" si="2"/>
        <v>1</v>
      </c>
      <c r="C18" s="58">
        <v>43145</v>
      </c>
      <c r="D18" s="59" t="str">
        <f t="shared" si="3"/>
        <v>quarta</v>
      </c>
      <c r="E18" s="105"/>
      <c r="F18" s="106"/>
      <c r="G18" s="106"/>
      <c r="H18" s="106"/>
      <c r="I18" s="107"/>
      <c r="J18" s="11">
        <f t="shared" si="5"/>
        <v>0.3333333333333333</v>
      </c>
      <c r="K18" s="11">
        <f t="shared" si="6"/>
        <v>8</v>
      </c>
      <c r="L18" s="11"/>
      <c r="M18" s="11"/>
      <c r="N18" s="15"/>
      <c r="O18" s="97"/>
      <c r="P18" s="16"/>
    </row>
    <row r="19" spans="1:16" ht="12.75">
      <c r="A19" s="4">
        <f t="shared" si="1"/>
        <v>5</v>
      </c>
      <c r="B19" s="4">
        <f t="shared" si="2"/>
        <v>1</v>
      </c>
      <c r="C19" s="48">
        <v>43146</v>
      </c>
      <c r="D19" s="21" t="str">
        <f t="shared" si="3"/>
        <v>quinta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3">
        <f t="shared" si="4"/>
        <v>0</v>
      </c>
      <c r="J19" s="11">
        <f t="shared" si="5"/>
        <v>0.3333333333333333</v>
      </c>
      <c r="K19" s="11">
        <f t="shared" si="6"/>
        <v>8</v>
      </c>
      <c r="L19" s="11"/>
      <c r="M19" s="11"/>
      <c r="N19" s="15"/>
      <c r="O19" s="97"/>
      <c r="P19" s="16"/>
    </row>
    <row r="20" spans="1:16" ht="12.75">
      <c r="A20" s="4">
        <f t="shared" si="1"/>
        <v>6</v>
      </c>
      <c r="B20" s="4">
        <f t="shared" si="2"/>
        <v>1</v>
      </c>
      <c r="C20" s="48">
        <v>43147</v>
      </c>
      <c r="D20" s="21" t="str">
        <f t="shared" si="3"/>
        <v>sexta</v>
      </c>
      <c r="E20" s="2">
        <f t="shared" si="0"/>
        <v>0</v>
      </c>
      <c r="F20" s="2">
        <f t="shared" si="0"/>
        <v>0</v>
      </c>
      <c r="G20" s="2">
        <f t="shared" si="0"/>
        <v>0</v>
      </c>
      <c r="H20" s="2">
        <f t="shared" si="0"/>
        <v>0</v>
      </c>
      <c r="I20" s="3">
        <f t="shared" si="4"/>
        <v>0</v>
      </c>
      <c r="J20" s="11">
        <f t="shared" si="5"/>
        <v>0.3333333333333333</v>
      </c>
      <c r="K20" s="11">
        <f t="shared" si="6"/>
        <v>8</v>
      </c>
      <c r="L20" s="11"/>
      <c r="M20" s="11"/>
      <c r="N20" s="15"/>
      <c r="O20" s="97"/>
      <c r="P20" s="16"/>
    </row>
    <row r="21" spans="1:16" ht="12.75">
      <c r="A21" s="4">
        <f t="shared" si="1"/>
        <v>7</v>
      </c>
      <c r="B21" s="4">
        <f t="shared" si="2"/>
        <v>0</v>
      </c>
      <c r="C21" s="48">
        <v>43148</v>
      </c>
      <c r="D21" s="59" t="str">
        <f t="shared" si="3"/>
        <v>sábado</v>
      </c>
      <c r="E21" s="2" t="str">
        <f t="shared" si="0"/>
        <v>-</v>
      </c>
      <c r="F21" s="2" t="str">
        <f t="shared" si="0"/>
        <v>-</v>
      </c>
      <c r="G21" s="2" t="str">
        <f t="shared" si="0"/>
        <v>-</v>
      </c>
      <c r="H21" s="2" t="str">
        <f t="shared" si="0"/>
        <v>-</v>
      </c>
      <c r="I21" s="3" t="str">
        <f t="shared" si="4"/>
        <v>-</v>
      </c>
      <c r="J21" s="11" t="str">
        <f t="shared" si="5"/>
        <v> </v>
      </c>
      <c r="K21" s="11" t="str">
        <f t="shared" si="6"/>
        <v> </v>
      </c>
      <c r="L21" s="11"/>
      <c r="M21" s="11"/>
      <c r="N21" s="15"/>
      <c r="O21" s="97"/>
      <c r="P21" s="16"/>
    </row>
    <row r="22" spans="1:16" ht="12.75">
      <c r="A22" s="4">
        <f t="shared" si="1"/>
        <v>1</v>
      </c>
      <c r="B22" s="4">
        <f t="shared" si="2"/>
        <v>0</v>
      </c>
      <c r="C22" s="48">
        <v>43149</v>
      </c>
      <c r="D22" s="59" t="str">
        <f t="shared" si="3"/>
        <v>domingo</v>
      </c>
      <c r="E22" s="2" t="str">
        <f t="shared" si="0"/>
        <v>-</v>
      </c>
      <c r="F22" s="2" t="str">
        <f t="shared" si="0"/>
        <v>-</v>
      </c>
      <c r="G22" s="2" t="str">
        <f t="shared" si="0"/>
        <v>-</v>
      </c>
      <c r="H22" s="2" t="str">
        <f t="shared" si="0"/>
        <v>-</v>
      </c>
      <c r="I22" s="3" t="str">
        <f t="shared" si="4"/>
        <v>-</v>
      </c>
      <c r="J22" s="11" t="str">
        <f t="shared" si="5"/>
        <v> </v>
      </c>
      <c r="K22" s="11" t="str">
        <f t="shared" si="6"/>
        <v> </v>
      </c>
      <c r="L22" s="11"/>
      <c r="M22" s="11"/>
      <c r="N22" s="15"/>
      <c r="O22" s="97"/>
      <c r="P22" s="16"/>
    </row>
    <row r="23" spans="1:16" ht="12.75">
      <c r="A23" s="4">
        <f t="shared" si="1"/>
        <v>2</v>
      </c>
      <c r="B23" s="4">
        <f t="shared" si="2"/>
        <v>1</v>
      </c>
      <c r="C23" s="48">
        <v>43150</v>
      </c>
      <c r="D23" s="21" t="str">
        <f t="shared" si="3"/>
        <v>segunda</v>
      </c>
      <c r="E23" s="2">
        <f t="shared" si="0"/>
        <v>0</v>
      </c>
      <c r="F23" s="2">
        <f t="shared" si="0"/>
        <v>0</v>
      </c>
      <c r="G23" s="2">
        <f t="shared" si="0"/>
        <v>0</v>
      </c>
      <c r="H23" s="2">
        <f t="shared" si="0"/>
        <v>0</v>
      </c>
      <c r="I23" s="3">
        <f t="shared" si="4"/>
        <v>0</v>
      </c>
      <c r="J23" s="11">
        <f>IF(I23="-"," ",(8/24))</f>
        <v>0.3333333333333333</v>
      </c>
      <c r="K23" s="11">
        <f>IF(B23=0," ",8)</f>
        <v>8</v>
      </c>
      <c r="L23" s="11"/>
      <c r="M23" s="11"/>
      <c r="N23" s="15"/>
      <c r="O23" s="97"/>
      <c r="P23" s="16"/>
    </row>
    <row r="24" spans="1:16" ht="12.75">
      <c r="A24" s="4">
        <f t="shared" si="1"/>
        <v>3</v>
      </c>
      <c r="B24" s="4">
        <f t="shared" si="2"/>
        <v>1</v>
      </c>
      <c r="C24" s="48">
        <v>43151</v>
      </c>
      <c r="D24" s="21" t="str">
        <f t="shared" si="3"/>
        <v>terça</v>
      </c>
      <c r="E24" s="2">
        <f t="shared" si="0"/>
        <v>0</v>
      </c>
      <c r="F24" s="2">
        <f t="shared" si="0"/>
        <v>0</v>
      </c>
      <c r="G24" s="2">
        <f t="shared" si="0"/>
        <v>0</v>
      </c>
      <c r="H24" s="2">
        <f t="shared" si="0"/>
        <v>0</v>
      </c>
      <c r="I24" s="3">
        <f t="shared" si="4"/>
        <v>0</v>
      </c>
      <c r="J24" s="11">
        <f>IF(I24="-"," ",(8/24))</f>
        <v>0.3333333333333333</v>
      </c>
      <c r="K24" s="11">
        <f>IF(B24=0," ",8)</f>
        <v>8</v>
      </c>
      <c r="L24" s="11"/>
      <c r="M24" s="11"/>
      <c r="N24" s="15"/>
      <c r="O24" s="97"/>
      <c r="P24" s="16"/>
    </row>
    <row r="25" spans="1:16" ht="12.75">
      <c r="A25" s="4">
        <f t="shared" si="1"/>
        <v>4</v>
      </c>
      <c r="B25" s="4">
        <f t="shared" si="2"/>
        <v>1</v>
      </c>
      <c r="C25" s="48">
        <v>43152</v>
      </c>
      <c r="D25" s="21" t="str">
        <f t="shared" si="3"/>
        <v>quarta</v>
      </c>
      <c r="E25" s="2">
        <f t="shared" si="0"/>
        <v>0</v>
      </c>
      <c r="F25" s="2">
        <f t="shared" si="0"/>
        <v>0</v>
      </c>
      <c r="G25" s="2">
        <f t="shared" si="0"/>
        <v>0</v>
      </c>
      <c r="H25" s="2">
        <f t="shared" si="0"/>
        <v>0</v>
      </c>
      <c r="I25" s="3">
        <f t="shared" si="4"/>
        <v>0</v>
      </c>
      <c r="J25" s="11">
        <f t="shared" si="5"/>
        <v>0.3333333333333333</v>
      </c>
      <c r="K25" s="11">
        <f t="shared" si="6"/>
        <v>8</v>
      </c>
      <c r="L25" s="11"/>
      <c r="M25" s="11"/>
      <c r="N25" s="15"/>
      <c r="O25" s="97"/>
      <c r="P25" s="16"/>
    </row>
    <row r="26" spans="1:16" ht="12.75">
      <c r="A26" s="4">
        <f t="shared" si="1"/>
        <v>5</v>
      </c>
      <c r="B26" s="4">
        <f t="shared" si="2"/>
        <v>1</v>
      </c>
      <c r="C26" s="48">
        <v>43153</v>
      </c>
      <c r="D26" s="21" t="str">
        <f t="shared" si="3"/>
        <v>quinta</v>
      </c>
      <c r="E26" s="2">
        <f t="shared" si="0"/>
        <v>0</v>
      </c>
      <c r="F26" s="2">
        <f t="shared" si="0"/>
        <v>0</v>
      </c>
      <c r="G26" s="2">
        <f t="shared" si="0"/>
        <v>0</v>
      </c>
      <c r="H26" s="2">
        <f t="shared" si="0"/>
        <v>0</v>
      </c>
      <c r="I26" s="3">
        <f t="shared" si="4"/>
        <v>0</v>
      </c>
      <c r="J26" s="11">
        <f t="shared" si="5"/>
        <v>0.3333333333333333</v>
      </c>
      <c r="K26" s="11">
        <f t="shared" si="6"/>
        <v>8</v>
      </c>
      <c r="L26" s="11"/>
      <c r="M26" s="11"/>
      <c r="N26" s="15"/>
      <c r="O26" s="97"/>
      <c r="P26" s="16"/>
    </row>
    <row r="27" spans="1:16" ht="12.75">
      <c r="A27" s="4">
        <f t="shared" si="1"/>
        <v>6</v>
      </c>
      <c r="B27" s="4">
        <f t="shared" si="2"/>
        <v>1</v>
      </c>
      <c r="C27" s="48">
        <v>43154</v>
      </c>
      <c r="D27" s="21" t="str">
        <f t="shared" si="3"/>
        <v>sexta</v>
      </c>
      <c r="E27" s="2">
        <f t="shared" si="0"/>
        <v>0</v>
      </c>
      <c r="F27" s="2">
        <f t="shared" si="0"/>
        <v>0</v>
      </c>
      <c r="G27" s="2">
        <f t="shared" si="0"/>
        <v>0</v>
      </c>
      <c r="H27" s="2">
        <f t="shared" si="0"/>
        <v>0</v>
      </c>
      <c r="I27" s="3">
        <f t="shared" si="4"/>
        <v>0</v>
      </c>
      <c r="J27" s="11">
        <f t="shared" si="5"/>
        <v>0.3333333333333333</v>
      </c>
      <c r="K27" s="11">
        <f t="shared" si="6"/>
        <v>8</v>
      </c>
      <c r="L27" s="11"/>
      <c r="M27" s="11"/>
      <c r="N27" s="15"/>
      <c r="O27" s="97"/>
      <c r="P27" s="16"/>
    </row>
    <row r="28" spans="1:16" ht="12.75">
      <c r="A28" s="4">
        <f t="shared" si="1"/>
        <v>7</v>
      </c>
      <c r="B28" s="4">
        <f t="shared" si="2"/>
        <v>0</v>
      </c>
      <c r="C28" s="48">
        <v>43155</v>
      </c>
      <c r="D28" s="59" t="str">
        <f t="shared" si="3"/>
        <v>sábado</v>
      </c>
      <c r="E28" s="2" t="str">
        <f t="shared" si="0"/>
        <v>-</v>
      </c>
      <c r="F28" s="2" t="str">
        <f t="shared" si="0"/>
        <v>-</v>
      </c>
      <c r="G28" s="2" t="str">
        <f t="shared" si="0"/>
        <v>-</v>
      </c>
      <c r="H28" s="2" t="str">
        <f t="shared" si="0"/>
        <v>-</v>
      </c>
      <c r="I28" s="3" t="str">
        <f t="shared" si="4"/>
        <v>-</v>
      </c>
      <c r="J28" s="11" t="str">
        <f t="shared" si="5"/>
        <v> </v>
      </c>
      <c r="K28" s="11" t="str">
        <f t="shared" si="6"/>
        <v> </v>
      </c>
      <c r="L28" s="11"/>
      <c r="M28" s="11"/>
      <c r="N28" s="15"/>
      <c r="O28" s="97"/>
      <c r="P28" s="16"/>
    </row>
    <row r="29" spans="1:16" ht="12.75">
      <c r="A29" s="4">
        <f t="shared" si="1"/>
        <v>1</v>
      </c>
      <c r="B29" s="4">
        <f t="shared" si="2"/>
        <v>0</v>
      </c>
      <c r="C29" s="48">
        <v>43156</v>
      </c>
      <c r="D29" s="59" t="str">
        <f t="shared" si="3"/>
        <v>domingo</v>
      </c>
      <c r="E29" s="2" t="str">
        <f t="shared" si="0"/>
        <v>-</v>
      </c>
      <c r="F29" s="2" t="str">
        <f t="shared" si="0"/>
        <v>-</v>
      </c>
      <c r="G29" s="2" t="str">
        <f t="shared" si="0"/>
        <v>-</v>
      </c>
      <c r="H29" s="2" t="str">
        <f t="shared" si="0"/>
        <v>-</v>
      </c>
      <c r="I29" s="3" t="str">
        <f t="shared" si="4"/>
        <v>-</v>
      </c>
      <c r="J29" s="11" t="str">
        <f t="shared" si="5"/>
        <v> </v>
      </c>
      <c r="K29" s="11" t="str">
        <f t="shared" si="6"/>
        <v> </v>
      </c>
      <c r="L29" s="11"/>
      <c r="M29" s="11"/>
      <c r="N29" s="15"/>
      <c r="O29" s="97"/>
      <c r="P29" s="16"/>
    </row>
    <row r="30" spans="1:16" ht="12.75">
      <c r="A30" s="4">
        <f t="shared" si="1"/>
        <v>2</v>
      </c>
      <c r="B30" s="4">
        <f t="shared" si="2"/>
        <v>1</v>
      </c>
      <c r="C30" s="48">
        <v>43157</v>
      </c>
      <c r="D30" s="21" t="str">
        <f t="shared" si="3"/>
        <v>segunda</v>
      </c>
      <c r="E30" s="2">
        <f t="shared" si="0"/>
        <v>0</v>
      </c>
      <c r="F30" s="2">
        <f t="shared" si="0"/>
        <v>0</v>
      </c>
      <c r="G30" s="2">
        <f t="shared" si="0"/>
        <v>0</v>
      </c>
      <c r="H30" s="2">
        <f t="shared" si="0"/>
        <v>0</v>
      </c>
      <c r="I30" s="3">
        <f t="shared" si="4"/>
        <v>0</v>
      </c>
      <c r="J30" s="11">
        <f t="shared" si="5"/>
        <v>0.3333333333333333</v>
      </c>
      <c r="K30" s="11">
        <f t="shared" si="6"/>
        <v>8</v>
      </c>
      <c r="L30" s="11"/>
      <c r="M30" s="11"/>
      <c r="N30" s="15"/>
      <c r="O30" s="97"/>
      <c r="P30" s="16"/>
    </row>
    <row r="31" spans="1:16" ht="12.75">
      <c r="A31" s="4">
        <f t="shared" si="1"/>
        <v>3</v>
      </c>
      <c r="B31" s="4">
        <f t="shared" si="2"/>
        <v>1</v>
      </c>
      <c r="C31" s="48">
        <v>43158</v>
      </c>
      <c r="D31" s="21" t="str">
        <f t="shared" si="3"/>
        <v>terça</v>
      </c>
      <c r="E31" s="2">
        <f t="shared" si="0"/>
        <v>0</v>
      </c>
      <c r="F31" s="2">
        <f t="shared" si="0"/>
        <v>0</v>
      </c>
      <c r="G31" s="2">
        <f t="shared" si="0"/>
        <v>0</v>
      </c>
      <c r="H31" s="2">
        <f t="shared" si="0"/>
        <v>0</v>
      </c>
      <c r="I31" s="3">
        <f>IF(D31="sábado","-",IF(D31="domingo","-",(F31-E31+H31-G31)))</f>
        <v>0</v>
      </c>
      <c r="J31" s="11">
        <f t="shared" si="5"/>
        <v>0.3333333333333333</v>
      </c>
      <c r="K31" s="11">
        <f t="shared" si="6"/>
        <v>8</v>
      </c>
      <c r="L31" s="61"/>
      <c r="M31" s="60"/>
      <c r="N31" s="15"/>
      <c r="O31" s="97"/>
      <c r="P31" s="16"/>
    </row>
    <row r="32" spans="1:16" ht="12.75">
      <c r="A32" s="4">
        <f t="shared" si="1"/>
        <v>4</v>
      </c>
      <c r="B32" s="4">
        <f t="shared" si="2"/>
        <v>1</v>
      </c>
      <c r="C32" s="48">
        <v>43159</v>
      </c>
      <c r="D32" s="21" t="str">
        <f t="shared" si="3"/>
        <v>quarta</v>
      </c>
      <c r="E32" s="2">
        <f>IF($D32="sábado","-",IF($D32="domingo","-",0))</f>
        <v>0</v>
      </c>
      <c r="F32" s="2">
        <f>IF($D32="sábado","-",IF($D32="domingo","-",0))</f>
        <v>0</v>
      </c>
      <c r="G32" s="2">
        <f>IF($D32="sábado","-",IF($D32="domingo","-",0))</f>
        <v>0</v>
      </c>
      <c r="H32" s="2">
        <f>IF($D32="sábado","-",IF($D32="domingo","-",0))</f>
        <v>0</v>
      </c>
      <c r="I32" s="3">
        <f>IF(D32="sábado","-",IF(D32="domingo","-",(F32-E32+H32-G32)))</f>
        <v>0</v>
      </c>
      <c r="J32" s="11">
        <f t="shared" si="5"/>
        <v>0.3333333333333333</v>
      </c>
      <c r="K32" s="11">
        <f t="shared" si="6"/>
        <v>8</v>
      </c>
      <c r="L32" s="62"/>
      <c r="M32" s="56"/>
      <c r="N32" s="15"/>
      <c r="O32" s="97"/>
      <c r="P32" s="16"/>
    </row>
    <row r="33" spans="1:16" s="25" customFormat="1" ht="25.5">
      <c r="A33" s="22"/>
      <c r="B33" s="22"/>
      <c r="C33" s="51"/>
      <c r="D33" s="51" t="s">
        <v>35</v>
      </c>
      <c r="E33" s="51" t="s">
        <v>4</v>
      </c>
      <c r="F33" s="51" t="s">
        <v>5</v>
      </c>
      <c r="G33" s="51"/>
      <c r="H33" s="51"/>
      <c r="I33" s="51" t="s">
        <v>6</v>
      </c>
      <c r="J33" s="24"/>
      <c r="K33" s="24"/>
      <c r="L33" s="24"/>
      <c r="M33" s="51"/>
      <c r="N33" s="81" t="s">
        <v>19</v>
      </c>
      <c r="O33" s="81"/>
      <c r="P33" s="81"/>
    </row>
    <row r="34" spans="2:16" s="22" customFormat="1" ht="12.75">
      <c r="B34" s="22">
        <f>(E34+(E34/60))</f>
        <v>0.33888888888888885</v>
      </c>
      <c r="C34" s="26"/>
      <c r="D34" s="26">
        <v>17</v>
      </c>
      <c r="E34" s="27">
        <v>0.3333333333333333</v>
      </c>
      <c r="F34" s="28">
        <f>E34*D34</f>
        <v>5.666666666666666</v>
      </c>
      <c r="G34" s="29"/>
      <c r="H34" s="29"/>
      <c r="I34" s="28">
        <f>SUM(I5:I32)</f>
        <v>0</v>
      </c>
      <c r="J34" s="30">
        <f>SUM(J5:J32)</f>
        <v>6.666666666666664</v>
      </c>
      <c r="K34" s="30">
        <f>SUM(K5:K32)</f>
        <v>160</v>
      </c>
      <c r="L34" s="30"/>
      <c r="M34" s="29"/>
      <c r="N34" s="82" t="str">
        <f>IF(N35=0,"Correto","Pendente")</f>
        <v>Pendente</v>
      </c>
      <c r="O34" s="83"/>
      <c r="P34" s="84"/>
    </row>
    <row r="35" spans="2:16" s="22" customFormat="1" ht="12.75">
      <c r="B35" s="22">
        <f>B34*D34</f>
        <v>5.76111111111111</v>
      </c>
      <c r="C35" s="31"/>
      <c r="D35" s="32"/>
      <c r="E35" s="33"/>
      <c r="F35" s="33"/>
      <c r="G35" s="33"/>
      <c r="H35" s="33"/>
      <c r="I35" s="33"/>
      <c r="J35" s="34">
        <f>J34*24</f>
        <v>159.99999999999994</v>
      </c>
      <c r="K35" s="34"/>
      <c r="L35" s="34"/>
      <c r="M35" s="35"/>
      <c r="N35" s="47">
        <f>F34-I34</f>
        <v>5.666666666666666</v>
      </c>
      <c r="O35" s="36"/>
      <c r="P35" s="36"/>
    </row>
    <row r="36" spans="2:16" ht="22.5" customHeight="1">
      <c r="B36" s="18"/>
      <c r="C36" s="85" t="s">
        <v>57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7"/>
    </row>
  </sheetData>
  <sheetProtection selectLockedCells="1"/>
  <mergeCells count="10">
    <mergeCell ref="E16:I18"/>
    <mergeCell ref="N33:P33"/>
    <mergeCell ref="N34:P34"/>
    <mergeCell ref="C36:P36"/>
    <mergeCell ref="C1:P1"/>
    <mergeCell ref="C2:L2"/>
    <mergeCell ref="C3:I3"/>
    <mergeCell ref="L3:M3"/>
    <mergeCell ref="N3:P3"/>
    <mergeCell ref="O4:O32"/>
  </mergeCells>
  <dataValidations count="1">
    <dataValidation type="list" allowBlank="1" showInputMessage="1" showErrorMessage="1" sqref="M5:M30 L5:L32">
      <formula1>Atividade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C18">
      <selection activeCell="E34" sqref="E34:I34"/>
    </sheetView>
  </sheetViews>
  <sheetFormatPr defaultColWidth="9.140625" defaultRowHeight="15"/>
  <cols>
    <col min="1" max="1" width="2.00390625" style="4" hidden="1" customWidth="1"/>
    <col min="2" max="2" width="12.00390625" style="4" hidden="1" customWidth="1"/>
    <col min="3" max="3" width="7.421875" style="4" customWidth="1"/>
    <col min="4" max="4" width="8.8515625" style="4" customWidth="1"/>
    <col min="5" max="5" width="10.8515625" style="19" customWidth="1"/>
    <col min="6" max="6" width="9.8515625" style="19" customWidth="1"/>
    <col min="7" max="8" width="10.140625" style="19" customWidth="1"/>
    <col min="9" max="9" width="12.421875" style="19" customWidth="1"/>
    <col min="10" max="10" width="12.00390625" style="20" hidden="1" customWidth="1"/>
    <col min="11" max="11" width="4.00390625" style="20" hidden="1" customWidth="1"/>
    <col min="12" max="12" width="38.8515625" style="20" customWidth="1"/>
    <col min="13" max="13" width="38.421875" style="4" customWidth="1"/>
    <col min="14" max="14" width="10.140625" style="4" bestFit="1" customWidth="1"/>
    <col min="15" max="15" width="2.00390625" style="4" customWidth="1"/>
    <col min="16" max="16" width="10.140625" style="4" bestFit="1" customWidth="1"/>
    <col min="17" max="16384" width="9.140625" style="4" customWidth="1"/>
  </cols>
  <sheetData>
    <row r="1" spans="3:16" ht="12.75">
      <c r="C1" s="88" t="s">
        <v>12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3:16" ht="14.25" customHeight="1">
      <c r="C2" s="85" t="s">
        <v>9</v>
      </c>
      <c r="D2" s="86"/>
      <c r="E2" s="86"/>
      <c r="F2" s="86"/>
      <c r="G2" s="86"/>
      <c r="H2" s="86"/>
      <c r="I2" s="86"/>
      <c r="J2" s="86"/>
      <c r="K2" s="86"/>
      <c r="L2" s="87"/>
      <c r="M2" s="45" t="s">
        <v>10</v>
      </c>
      <c r="N2" s="7">
        <f>C5</f>
        <v>43160</v>
      </c>
      <c r="O2" s="5" t="s">
        <v>11</v>
      </c>
      <c r="P2" s="7">
        <f>C35</f>
        <v>43190</v>
      </c>
    </row>
    <row r="3" spans="3:17" s="8" customFormat="1" ht="14.25" customHeight="1">
      <c r="C3" s="89" t="s">
        <v>22</v>
      </c>
      <c r="D3" s="90"/>
      <c r="E3" s="90"/>
      <c r="F3" s="90"/>
      <c r="G3" s="90"/>
      <c r="H3" s="90"/>
      <c r="I3" s="91"/>
      <c r="J3" s="9"/>
      <c r="K3" s="9"/>
      <c r="L3" s="92" t="s">
        <v>21</v>
      </c>
      <c r="M3" s="93"/>
      <c r="N3" s="94" t="s">
        <v>20</v>
      </c>
      <c r="O3" s="95"/>
      <c r="P3" s="94"/>
      <c r="Q3" s="10"/>
    </row>
    <row r="4" spans="3:16" ht="12.75">
      <c r="C4" s="5"/>
      <c r="D4" s="5"/>
      <c r="E4" s="50" t="s">
        <v>0</v>
      </c>
      <c r="F4" s="50" t="s">
        <v>1</v>
      </c>
      <c r="G4" s="50" t="s">
        <v>0</v>
      </c>
      <c r="H4" s="50" t="s">
        <v>1</v>
      </c>
      <c r="I4" s="50" t="s">
        <v>2</v>
      </c>
      <c r="J4" s="11"/>
      <c r="K4" s="11" t="str">
        <f>IF(J4=0," ",8)</f>
        <v> </v>
      </c>
      <c r="L4" s="6" t="s">
        <v>23</v>
      </c>
      <c r="M4" s="50" t="s">
        <v>24</v>
      </c>
      <c r="N4" s="13" t="s">
        <v>7</v>
      </c>
      <c r="O4" s="96"/>
      <c r="P4" s="14" t="s">
        <v>8</v>
      </c>
    </row>
    <row r="5" spans="1:16" ht="12.75">
      <c r="A5" s="4">
        <f>WEEKDAY(C5)</f>
        <v>5</v>
      </c>
      <c r="B5" s="4">
        <f>IF(I5&lt;&gt;"-",1,0)</f>
        <v>1</v>
      </c>
      <c r="C5" s="48">
        <v>43160</v>
      </c>
      <c r="D5" s="21" t="str">
        <f>IF(A5=1,"domingo",IF(A5=2,"segunda",IF(A5=3,"terça",IF(A5=4,"quarta",IF(A5=5,"quinta",IF(A5=6,"sexta",IF(A5=7,"sábado",0)))))))</f>
        <v>quinta</v>
      </c>
      <c r="E5" s="2">
        <f>IF($D5="sábado","-",IF($D5="domingo","-",0))</f>
        <v>0</v>
      </c>
      <c r="F5" s="2">
        <f>IF($D5="sábado","-",IF($D5="domingo","-",0))</f>
        <v>0</v>
      </c>
      <c r="G5" s="2">
        <f>IF($D5="sábado","-",IF($D5="domingo","-",0))</f>
        <v>0</v>
      </c>
      <c r="H5" s="2">
        <f>IF($D5="sábado","-",IF($D5="domingo","-",0))</f>
        <v>0</v>
      </c>
      <c r="I5" s="3">
        <f>IF(D5="sábado","-",IF(D5="domingo","-",(F5-E5+H5-G5)))</f>
        <v>0</v>
      </c>
      <c r="J5" s="11">
        <f>IF(I5="-"," ",(8/24))</f>
        <v>0.3333333333333333</v>
      </c>
      <c r="K5" s="11">
        <f>IF(B5=0," ",8)</f>
        <v>8</v>
      </c>
      <c r="L5" s="11"/>
      <c r="M5" s="57"/>
      <c r="N5" s="15"/>
      <c r="O5" s="97"/>
      <c r="P5" s="16"/>
    </row>
    <row r="6" spans="1:16" ht="12.75">
      <c r="A6" s="4">
        <f aca="true" t="shared" si="0" ref="A6:A35">WEEKDAY(C6)</f>
        <v>6</v>
      </c>
      <c r="B6" s="4">
        <f aca="true" t="shared" si="1" ref="B6:B35">IF(I6&lt;&gt;"-",1,0)</f>
        <v>1</v>
      </c>
      <c r="C6" s="48">
        <v>43161</v>
      </c>
      <c r="D6" s="21" t="str">
        <f aca="true" t="shared" si="2" ref="D6:D35">IF(A6=1,"domingo",IF(A6=2,"segunda",IF(A6=3,"terça",IF(A6=4,"quarta",IF(A6=5,"quinta",IF(A6=6,"sexta",IF(A6=7,"sábado",0)))))))</f>
        <v>sexta</v>
      </c>
      <c r="E6" s="2">
        <v>0</v>
      </c>
      <c r="F6" s="2">
        <v>0</v>
      </c>
      <c r="G6" s="2">
        <f aca="true" t="shared" si="3" ref="G6:H10">IF($D6="sábado","-",IF($D6="domingo","-",0))</f>
        <v>0</v>
      </c>
      <c r="H6" s="2">
        <f t="shared" si="3"/>
        <v>0</v>
      </c>
      <c r="I6" s="3">
        <f aca="true" t="shared" si="4" ref="I6:I32">IF(D6="sábado","-",IF(D6="domingo","-",(F6-E6+H6-G6)))</f>
        <v>0</v>
      </c>
      <c r="J6" s="11">
        <f aca="true" t="shared" si="5" ref="J6:J34">IF(I6="-"," ",(8/24))</f>
        <v>0.3333333333333333</v>
      </c>
      <c r="K6" s="11">
        <f aca="true" t="shared" si="6" ref="K6:K34">IF(B6=0," ",8)</f>
        <v>8</v>
      </c>
      <c r="L6" s="11"/>
      <c r="M6" s="11"/>
      <c r="N6" s="15"/>
      <c r="O6" s="97"/>
      <c r="P6" s="16"/>
    </row>
    <row r="7" spans="1:16" ht="12.75">
      <c r="A7" s="4">
        <f t="shared" si="0"/>
        <v>7</v>
      </c>
      <c r="B7" s="4">
        <f t="shared" si="1"/>
        <v>0</v>
      </c>
      <c r="C7" s="48">
        <v>43162</v>
      </c>
      <c r="D7" s="59" t="str">
        <f t="shared" si="2"/>
        <v>sábado</v>
      </c>
      <c r="E7" s="2">
        <v>0</v>
      </c>
      <c r="F7" s="2">
        <v>0</v>
      </c>
      <c r="G7" s="2" t="str">
        <f t="shared" si="3"/>
        <v>-</v>
      </c>
      <c r="H7" s="2" t="str">
        <f t="shared" si="3"/>
        <v>-</v>
      </c>
      <c r="I7" s="3" t="str">
        <f t="shared" si="4"/>
        <v>-</v>
      </c>
      <c r="J7" s="11" t="str">
        <f t="shared" si="5"/>
        <v> </v>
      </c>
      <c r="K7" s="11" t="str">
        <f t="shared" si="6"/>
        <v> </v>
      </c>
      <c r="L7" s="11"/>
      <c r="M7" s="11"/>
      <c r="N7" s="15"/>
      <c r="O7" s="97"/>
      <c r="P7" s="16"/>
    </row>
    <row r="8" spans="1:16" ht="15" customHeight="1">
      <c r="A8" s="4">
        <f t="shared" si="0"/>
        <v>1</v>
      </c>
      <c r="B8" s="4">
        <f t="shared" si="1"/>
        <v>0</v>
      </c>
      <c r="C8" s="48">
        <v>43163</v>
      </c>
      <c r="D8" s="59" t="str">
        <f t="shared" si="2"/>
        <v>domingo</v>
      </c>
      <c r="E8" s="2" t="str">
        <f>IF($D8="sábado","-",IF($D8="domingo","-",0))</f>
        <v>-</v>
      </c>
      <c r="F8" s="2" t="str">
        <f>IF($D8="sábado","-",IF($D8="domingo","-",0))</f>
        <v>-</v>
      </c>
      <c r="G8" s="2" t="str">
        <f t="shared" si="3"/>
        <v>-</v>
      </c>
      <c r="H8" s="2" t="str">
        <f t="shared" si="3"/>
        <v>-</v>
      </c>
      <c r="I8" s="3" t="str">
        <f t="shared" si="4"/>
        <v>-</v>
      </c>
      <c r="J8" s="11" t="str">
        <f t="shared" si="5"/>
        <v> </v>
      </c>
      <c r="K8" s="11" t="str">
        <f t="shared" si="6"/>
        <v> </v>
      </c>
      <c r="L8" s="11"/>
      <c r="M8" s="11"/>
      <c r="N8" s="15"/>
      <c r="O8" s="97"/>
      <c r="P8" s="16"/>
    </row>
    <row r="9" spans="1:16" ht="15" customHeight="1">
      <c r="A9" s="4">
        <f t="shared" si="0"/>
        <v>2</v>
      </c>
      <c r="B9" s="4">
        <f t="shared" si="1"/>
        <v>1</v>
      </c>
      <c r="C9" s="48">
        <v>43164</v>
      </c>
      <c r="D9" s="21" t="str">
        <f t="shared" si="2"/>
        <v>segunda</v>
      </c>
      <c r="E9" s="2">
        <f>IF($D9="sábado","-",IF($D9="domingo","-",0))</f>
        <v>0</v>
      </c>
      <c r="F9" s="2">
        <f>IF($D9="sábado","-",IF($D9="domingo","-",0))</f>
        <v>0</v>
      </c>
      <c r="G9" s="2">
        <f t="shared" si="3"/>
        <v>0</v>
      </c>
      <c r="H9" s="2">
        <f t="shared" si="3"/>
        <v>0</v>
      </c>
      <c r="I9" s="3">
        <f t="shared" si="4"/>
        <v>0</v>
      </c>
      <c r="J9" s="11">
        <f t="shared" si="5"/>
        <v>0.3333333333333333</v>
      </c>
      <c r="K9" s="11">
        <f t="shared" si="6"/>
        <v>8</v>
      </c>
      <c r="L9" s="11"/>
      <c r="M9" s="11"/>
      <c r="N9" s="15"/>
      <c r="O9" s="97"/>
      <c r="P9" s="16"/>
    </row>
    <row r="10" spans="1:16" ht="12.75">
      <c r="A10" s="4">
        <f t="shared" si="0"/>
        <v>3</v>
      </c>
      <c r="B10" s="4">
        <f t="shared" si="1"/>
        <v>1</v>
      </c>
      <c r="C10" s="48">
        <v>43165</v>
      </c>
      <c r="D10" s="21" t="str">
        <f t="shared" si="2"/>
        <v>terça</v>
      </c>
      <c r="E10" s="2">
        <v>0</v>
      </c>
      <c r="F10" s="2">
        <v>0</v>
      </c>
      <c r="G10" s="2">
        <f t="shared" si="3"/>
        <v>0</v>
      </c>
      <c r="H10" s="2">
        <f t="shared" si="3"/>
        <v>0</v>
      </c>
      <c r="I10" s="3">
        <f t="shared" si="4"/>
        <v>0</v>
      </c>
      <c r="J10" s="11">
        <f t="shared" si="5"/>
        <v>0.3333333333333333</v>
      </c>
      <c r="K10" s="11">
        <f t="shared" si="6"/>
        <v>8</v>
      </c>
      <c r="L10" s="11" t="s">
        <v>38</v>
      </c>
      <c r="M10" s="12" t="s">
        <v>38</v>
      </c>
      <c r="N10" s="15"/>
      <c r="O10" s="97"/>
      <c r="P10" s="16"/>
    </row>
    <row r="11" spans="1:16" ht="12.75">
      <c r="A11" s="4">
        <f t="shared" si="0"/>
        <v>4</v>
      </c>
      <c r="B11" s="4">
        <f t="shared" si="1"/>
        <v>1</v>
      </c>
      <c r="C11" s="48">
        <v>43166</v>
      </c>
      <c r="D11" s="21" t="str">
        <f t="shared" si="2"/>
        <v>quarta</v>
      </c>
      <c r="E11" s="2">
        <v>0</v>
      </c>
      <c r="F11" s="2">
        <v>0</v>
      </c>
      <c r="G11" s="2">
        <v>0</v>
      </c>
      <c r="H11" s="2">
        <v>0</v>
      </c>
      <c r="I11" s="3">
        <f t="shared" si="4"/>
        <v>0</v>
      </c>
      <c r="J11" s="11">
        <f t="shared" si="5"/>
        <v>0.3333333333333333</v>
      </c>
      <c r="K11" s="11">
        <f t="shared" si="6"/>
        <v>8</v>
      </c>
      <c r="L11" s="11"/>
      <c r="M11" s="12"/>
      <c r="N11" s="15"/>
      <c r="O11" s="97"/>
      <c r="P11" s="16"/>
    </row>
    <row r="12" spans="1:16" ht="12.75">
      <c r="A12" s="4">
        <f t="shared" si="0"/>
        <v>5</v>
      </c>
      <c r="B12" s="4">
        <f t="shared" si="1"/>
        <v>1</v>
      </c>
      <c r="C12" s="48">
        <v>43167</v>
      </c>
      <c r="D12" s="21" t="str">
        <f t="shared" si="2"/>
        <v>quinta</v>
      </c>
      <c r="E12" s="2">
        <v>0</v>
      </c>
      <c r="F12" s="2">
        <v>0</v>
      </c>
      <c r="G12" s="2">
        <f aca="true" t="shared" si="7" ref="G12:H27">IF($D12="sábado","-",IF($D12="domingo","-",0))</f>
        <v>0</v>
      </c>
      <c r="H12" s="2">
        <f t="shared" si="7"/>
        <v>0</v>
      </c>
      <c r="I12" s="3">
        <f t="shared" si="4"/>
        <v>0</v>
      </c>
      <c r="J12" s="11">
        <f t="shared" si="5"/>
        <v>0.3333333333333333</v>
      </c>
      <c r="K12" s="11">
        <f t="shared" si="6"/>
        <v>8</v>
      </c>
      <c r="L12" s="11"/>
      <c r="M12" s="11"/>
      <c r="N12" s="15"/>
      <c r="O12" s="97"/>
      <c r="P12" s="16"/>
    </row>
    <row r="13" spans="1:16" ht="12.75">
      <c r="A13" s="4">
        <f t="shared" si="0"/>
        <v>6</v>
      </c>
      <c r="B13" s="4">
        <f t="shared" si="1"/>
        <v>1</v>
      </c>
      <c r="C13" s="48">
        <v>43168</v>
      </c>
      <c r="D13" s="21" t="str">
        <f t="shared" si="2"/>
        <v>sexta</v>
      </c>
      <c r="E13" s="2">
        <v>0</v>
      </c>
      <c r="F13" s="2">
        <v>0</v>
      </c>
      <c r="G13" s="2">
        <f t="shared" si="7"/>
        <v>0</v>
      </c>
      <c r="H13" s="2">
        <f t="shared" si="7"/>
        <v>0</v>
      </c>
      <c r="I13" s="3">
        <f t="shared" si="4"/>
        <v>0</v>
      </c>
      <c r="J13" s="11">
        <f t="shared" si="5"/>
        <v>0.3333333333333333</v>
      </c>
      <c r="K13" s="11">
        <f t="shared" si="6"/>
        <v>8</v>
      </c>
      <c r="L13" s="11"/>
      <c r="M13" s="11"/>
      <c r="N13" s="15"/>
      <c r="O13" s="97"/>
      <c r="P13" s="16"/>
    </row>
    <row r="14" spans="1:16" ht="12.75">
      <c r="A14" s="4">
        <f t="shared" si="0"/>
        <v>7</v>
      </c>
      <c r="B14" s="4">
        <f t="shared" si="1"/>
        <v>0</v>
      </c>
      <c r="C14" s="48">
        <v>43169</v>
      </c>
      <c r="D14" s="59" t="str">
        <f t="shared" si="2"/>
        <v>sábado</v>
      </c>
      <c r="E14" s="2">
        <v>0</v>
      </c>
      <c r="F14" s="2">
        <v>0</v>
      </c>
      <c r="G14" s="2" t="str">
        <f t="shared" si="7"/>
        <v>-</v>
      </c>
      <c r="H14" s="2" t="str">
        <f t="shared" si="7"/>
        <v>-</v>
      </c>
      <c r="I14" s="3" t="str">
        <f t="shared" si="4"/>
        <v>-</v>
      </c>
      <c r="J14" s="11" t="str">
        <f t="shared" si="5"/>
        <v> </v>
      </c>
      <c r="K14" s="11" t="str">
        <f t="shared" si="6"/>
        <v> </v>
      </c>
      <c r="L14" s="11"/>
      <c r="M14" s="11"/>
      <c r="N14" s="15"/>
      <c r="O14" s="97"/>
      <c r="P14" s="16"/>
    </row>
    <row r="15" spans="1:16" ht="12.75">
      <c r="A15" s="4">
        <f t="shared" si="0"/>
        <v>1</v>
      </c>
      <c r="B15" s="4">
        <f t="shared" si="1"/>
        <v>0</v>
      </c>
      <c r="C15" s="48">
        <v>43170</v>
      </c>
      <c r="D15" s="59" t="str">
        <f t="shared" si="2"/>
        <v>domingo</v>
      </c>
      <c r="E15" s="2" t="str">
        <f>IF($D15="sábado","-",IF($D15="domingo","-",0))</f>
        <v>-</v>
      </c>
      <c r="F15" s="2" t="str">
        <f>IF($D15="sábado","-",IF($D15="domingo","-",0))</f>
        <v>-</v>
      </c>
      <c r="G15" s="2" t="str">
        <f t="shared" si="7"/>
        <v>-</v>
      </c>
      <c r="H15" s="2" t="str">
        <f t="shared" si="7"/>
        <v>-</v>
      </c>
      <c r="I15" s="3" t="str">
        <f t="shared" si="4"/>
        <v>-</v>
      </c>
      <c r="J15" s="11" t="str">
        <f t="shared" si="5"/>
        <v> </v>
      </c>
      <c r="K15" s="11" t="str">
        <f t="shared" si="6"/>
        <v> </v>
      </c>
      <c r="L15" s="11"/>
      <c r="M15" s="11"/>
      <c r="N15" s="15"/>
      <c r="O15" s="97"/>
      <c r="P15" s="16"/>
    </row>
    <row r="16" spans="1:17" ht="12.75">
      <c r="A16" s="4">
        <f t="shared" si="0"/>
        <v>2</v>
      </c>
      <c r="B16" s="4">
        <f t="shared" si="1"/>
        <v>1</v>
      </c>
      <c r="C16" s="48">
        <v>43171</v>
      </c>
      <c r="D16" s="21" t="str">
        <f t="shared" si="2"/>
        <v>segunda</v>
      </c>
      <c r="E16" s="2">
        <f>IF($D16="sábado","-",IF($D16="domingo","-",0))</f>
        <v>0</v>
      </c>
      <c r="F16" s="2">
        <f>IF($D16="sábado","-",IF($D16="domingo","-",0))</f>
        <v>0</v>
      </c>
      <c r="G16" s="2">
        <f t="shared" si="7"/>
        <v>0</v>
      </c>
      <c r="H16" s="2">
        <f t="shared" si="7"/>
        <v>0</v>
      </c>
      <c r="I16" s="3">
        <f t="shared" si="4"/>
        <v>0</v>
      </c>
      <c r="J16" s="11">
        <f t="shared" si="5"/>
        <v>0.3333333333333333</v>
      </c>
      <c r="K16" s="11">
        <f t="shared" si="6"/>
        <v>8</v>
      </c>
      <c r="L16" s="11"/>
      <c r="M16" s="11"/>
      <c r="N16" s="15"/>
      <c r="O16" s="97"/>
      <c r="P16" s="16"/>
      <c r="Q16" s="4" t="s">
        <v>53</v>
      </c>
    </row>
    <row r="17" spans="1:16" ht="12.75">
      <c r="A17" s="4">
        <f t="shared" si="0"/>
        <v>3</v>
      </c>
      <c r="B17" s="4">
        <f t="shared" si="1"/>
        <v>1</v>
      </c>
      <c r="C17" s="48">
        <v>43172</v>
      </c>
      <c r="D17" s="21" t="str">
        <f t="shared" si="2"/>
        <v>terça</v>
      </c>
      <c r="E17" s="2">
        <v>0</v>
      </c>
      <c r="F17" s="2">
        <v>0</v>
      </c>
      <c r="G17" s="2">
        <f t="shared" si="7"/>
        <v>0</v>
      </c>
      <c r="H17" s="2">
        <f t="shared" si="7"/>
        <v>0</v>
      </c>
      <c r="I17" s="3">
        <f t="shared" si="4"/>
        <v>0</v>
      </c>
      <c r="J17" s="11">
        <f t="shared" si="5"/>
        <v>0.3333333333333333</v>
      </c>
      <c r="K17" s="11">
        <f t="shared" si="6"/>
        <v>8</v>
      </c>
      <c r="L17" s="11"/>
      <c r="M17" s="12"/>
      <c r="N17" s="15"/>
      <c r="O17" s="97"/>
      <c r="P17" s="16"/>
    </row>
    <row r="18" spans="1:16" ht="12.75">
      <c r="A18" s="4">
        <f t="shared" si="0"/>
        <v>4</v>
      </c>
      <c r="B18" s="4">
        <f t="shared" si="1"/>
        <v>1</v>
      </c>
      <c r="C18" s="48">
        <v>43173</v>
      </c>
      <c r="D18" s="21" t="str">
        <f t="shared" si="2"/>
        <v>quarta</v>
      </c>
      <c r="E18" s="2">
        <v>0</v>
      </c>
      <c r="F18" s="2">
        <v>0</v>
      </c>
      <c r="G18" s="2">
        <f t="shared" si="7"/>
        <v>0</v>
      </c>
      <c r="H18" s="2">
        <f t="shared" si="7"/>
        <v>0</v>
      </c>
      <c r="I18" s="3">
        <f t="shared" si="4"/>
        <v>0</v>
      </c>
      <c r="J18" s="11">
        <f t="shared" si="5"/>
        <v>0.3333333333333333</v>
      </c>
      <c r="K18" s="11">
        <f t="shared" si="6"/>
        <v>8</v>
      </c>
      <c r="L18" s="11"/>
      <c r="M18" s="12"/>
      <c r="N18" s="15"/>
      <c r="O18" s="97"/>
      <c r="P18" s="16"/>
    </row>
    <row r="19" spans="1:16" ht="12.75">
      <c r="A19" s="4">
        <f t="shared" si="0"/>
        <v>5</v>
      </c>
      <c r="B19" s="4">
        <f t="shared" si="1"/>
        <v>1</v>
      </c>
      <c r="C19" s="48">
        <v>43174</v>
      </c>
      <c r="D19" s="21" t="str">
        <f t="shared" si="2"/>
        <v>quinta</v>
      </c>
      <c r="E19" s="2">
        <v>0</v>
      </c>
      <c r="F19" s="2">
        <v>0</v>
      </c>
      <c r="G19" s="2">
        <f t="shared" si="7"/>
        <v>0</v>
      </c>
      <c r="H19" s="2">
        <f t="shared" si="7"/>
        <v>0</v>
      </c>
      <c r="I19" s="3">
        <f t="shared" si="4"/>
        <v>0</v>
      </c>
      <c r="J19" s="11">
        <f t="shared" si="5"/>
        <v>0.3333333333333333</v>
      </c>
      <c r="K19" s="11">
        <f t="shared" si="6"/>
        <v>8</v>
      </c>
      <c r="L19" s="11"/>
      <c r="M19" s="11"/>
      <c r="N19" s="15"/>
      <c r="O19" s="97"/>
      <c r="P19" s="16"/>
    </row>
    <row r="20" spans="1:16" ht="12.75">
      <c r="A20" s="4">
        <f t="shared" si="0"/>
        <v>6</v>
      </c>
      <c r="B20" s="4">
        <f t="shared" si="1"/>
        <v>1</v>
      </c>
      <c r="C20" s="48">
        <v>43175</v>
      </c>
      <c r="D20" s="21" t="str">
        <f t="shared" si="2"/>
        <v>sexta</v>
      </c>
      <c r="E20" s="2">
        <v>0</v>
      </c>
      <c r="F20" s="2">
        <v>0</v>
      </c>
      <c r="G20" s="2">
        <f t="shared" si="7"/>
        <v>0</v>
      </c>
      <c r="H20" s="2">
        <f t="shared" si="7"/>
        <v>0</v>
      </c>
      <c r="I20" s="3">
        <f t="shared" si="4"/>
        <v>0</v>
      </c>
      <c r="J20" s="11">
        <f t="shared" si="5"/>
        <v>0.3333333333333333</v>
      </c>
      <c r="K20" s="11">
        <f t="shared" si="6"/>
        <v>8</v>
      </c>
      <c r="L20" s="11"/>
      <c r="M20" s="11"/>
      <c r="N20" s="15"/>
      <c r="O20" s="97"/>
      <c r="P20" s="16"/>
    </row>
    <row r="21" spans="1:16" ht="12.75">
      <c r="A21" s="4">
        <f t="shared" si="0"/>
        <v>7</v>
      </c>
      <c r="B21" s="4">
        <f t="shared" si="1"/>
        <v>0</v>
      </c>
      <c r="C21" s="48">
        <v>43176</v>
      </c>
      <c r="D21" s="59" t="str">
        <f t="shared" si="2"/>
        <v>sábado</v>
      </c>
      <c r="E21" s="2">
        <v>0</v>
      </c>
      <c r="F21" s="2">
        <v>0</v>
      </c>
      <c r="G21" s="2" t="str">
        <f t="shared" si="7"/>
        <v>-</v>
      </c>
      <c r="H21" s="2" t="str">
        <f t="shared" si="7"/>
        <v>-</v>
      </c>
      <c r="I21" s="3" t="str">
        <f t="shared" si="4"/>
        <v>-</v>
      </c>
      <c r="J21" s="11" t="str">
        <f t="shared" si="5"/>
        <v> </v>
      </c>
      <c r="K21" s="11" t="str">
        <f t="shared" si="6"/>
        <v> </v>
      </c>
      <c r="L21" s="11"/>
      <c r="M21" s="11"/>
      <c r="N21" s="15"/>
      <c r="O21" s="97"/>
      <c r="P21" s="16"/>
    </row>
    <row r="22" spans="1:16" ht="12.75">
      <c r="A22" s="4">
        <f t="shared" si="0"/>
        <v>1</v>
      </c>
      <c r="B22" s="4">
        <f t="shared" si="1"/>
        <v>0</v>
      </c>
      <c r="C22" s="48">
        <v>43177</v>
      </c>
      <c r="D22" s="59" t="str">
        <f t="shared" si="2"/>
        <v>domingo</v>
      </c>
      <c r="E22" s="2" t="str">
        <f>IF($D22="sábado","-",IF($D22="domingo","-",0))</f>
        <v>-</v>
      </c>
      <c r="F22" s="2" t="str">
        <f>IF($D22="sábado","-",IF($D22="domingo","-",0))</f>
        <v>-</v>
      </c>
      <c r="G22" s="2" t="str">
        <f t="shared" si="7"/>
        <v>-</v>
      </c>
      <c r="H22" s="2" t="str">
        <f t="shared" si="7"/>
        <v>-</v>
      </c>
      <c r="I22" s="3" t="str">
        <f t="shared" si="4"/>
        <v>-</v>
      </c>
      <c r="J22" s="11" t="str">
        <f t="shared" si="5"/>
        <v> </v>
      </c>
      <c r="K22" s="11" t="str">
        <f t="shared" si="6"/>
        <v> </v>
      </c>
      <c r="L22" s="11"/>
      <c r="M22" s="11"/>
      <c r="N22" s="15"/>
      <c r="O22" s="97"/>
      <c r="P22" s="16"/>
    </row>
    <row r="23" spans="1:16" ht="12.75">
      <c r="A23" s="4">
        <f t="shared" si="0"/>
        <v>2</v>
      </c>
      <c r="B23" s="4">
        <f t="shared" si="1"/>
        <v>1</v>
      </c>
      <c r="C23" s="48">
        <v>43178</v>
      </c>
      <c r="D23" s="21" t="str">
        <f t="shared" si="2"/>
        <v>segunda</v>
      </c>
      <c r="E23" s="2">
        <f>IF($D23="sábado","-",IF($D23="domingo","-",0))</f>
        <v>0</v>
      </c>
      <c r="F23" s="2">
        <f>IF($D23="sábado","-",IF($D23="domingo","-",0))</f>
        <v>0</v>
      </c>
      <c r="G23" s="2">
        <f t="shared" si="7"/>
        <v>0</v>
      </c>
      <c r="H23" s="2">
        <f t="shared" si="7"/>
        <v>0</v>
      </c>
      <c r="I23" s="3">
        <f t="shared" si="4"/>
        <v>0</v>
      </c>
      <c r="J23" s="11">
        <f>IF(I23="-"," ",(8/24))</f>
        <v>0.3333333333333333</v>
      </c>
      <c r="K23" s="11">
        <f>IF(B23=0," ",8)</f>
        <v>8</v>
      </c>
      <c r="L23" s="11"/>
      <c r="M23" s="11"/>
      <c r="N23" s="15"/>
      <c r="O23" s="97"/>
      <c r="P23" s="16"/>
    </row>
    <row r="24" spans="1:16" ht="12.75">
      <c r="A24" s="4">
        <f t="shared" si="0"/>
        <v>3</v>
      </c>
      <c r="B24" s="4">
        <f t="shared" si="1"/>
        <v>1</v>
      </c>
      <c r="C24" s="48">
        <v>43179</v>
      </c>
      <c r="D24" s="21" t="str">
        <f t="shared" si="2"/>
        <v>terça</v>
      </c>
      <c r="E24" s="2">
        <v>0</v>
      </c>
      <c r="F24" s="2">
        <v>0</v>
      </c>
      <c r="G24" s="2">
        <f t="shared" si="7"/>
        <v>0</v>
      </c>
      <c r="H24" s="2">
        <f t="shared" si="7"/>
        <v>0</v>
      </c>
      <c r="I24" s="3">
        <f t="shared" si="4"/>
        <v>0</v>
      </c>
      <c r="J24" s="11">
        <f>IF(I24="-"," ",(8/24))</f>
        <v>0.3333333333333333</v>
      </c>
      <c r="K24" s="11">
        <f>IF(B24=0," ",8)</f>
        <v>8</v>
      </c>
      <c r="L24" s="11"/>
      <c r="M24" s="12"/>
      <c r="N24" s="15"/>
      <c r="O24" s="97"/>
      <c r="P24" s="16"/>
    </row>
    <row r="25" spans="1:16" ht="12.75">
      <c r="A25" s="4">
        <f t="shared" si="0"/>
        <v>4</v>
      </c>
      <c r="B25" s="4">
        <f t="shared" si="1"/>
        <v>1</v>
      </c>
      <c r="C25" s="48">
        <v>43180</v>
      </c>
      <c r="D25" s="21" t="str">
        <f t="shared" si="2"/>
        <v>quarta</v>
      </c>
      <c r="E25" s="2">
        <v>0</v>
      </c>
      <c r="F25" s="2">
        <v>0</v>
      </c>
      <c r="G25" s="2">
        <f t="shared" si="7"/>
        <v>0</v>
      </c>
      <c r="H25" s="2">
        <f t="shared" si="7"/>
        <v>0</v>
      </c>
      <c r="I25" s="3">
        <f t="shared" si="4"/>
        <v>0</v>
      </c>
      <c r="J25" s="11">
        <f t="shared" si="5"/>
        <v>0.3333333333333333</v>
      </c>
      <c r="K25" s="11">
        <f t="shared" si="6"/>
        <v>8</v>
      </c>
      <c r="L25" s="11"/>
      <c r="M25" s="12"/>
      <c r="N25" s="15"/>
      <c r="O25" s="97"/>
      <c r="P25" s="16"/>
    </row>
    <row r="26" spans="1:16" ht="12.75">
      <c r="A26" s="4">
        <f t="shared" si="0"/>
        <v>5</v>
      </c>
      <c r="B26" s="4">
        <f t="shared" si="1"/>
        <v>1</v>
      </c>
      <c r="C26" s="48">
        <v>43181</v>
      </c>
      <c r="D26" s="21" t="str">
        <f t="shared" si="2"/>
        <v>quinta</v>
      </c>
      <c r="E26" s="2">
        <v>0</v>
      </c>
      <c r="F26" s="2">
        <v>0</v>
      </c>
      <c r="G26" s="2">
        <f t="shared" si="7"/>
        <v>0</v>
      </c>
      <c r="H26" s="2">
        <f t="shared" si="7"/>
        <v>0</v>
      </c>
      <c r="I26" s="3">
        <f t="shared" si="4"/>
        <v>0</v>
      </c>
      <c r="J26" s="11">
        <f t="shared" si="5"/>
        <v>0.3333333333333333</v>
      </c>
      <c r="K26" s="11">
        <f t="shared" si="6"/>
        <v>8</v>
      </c>
      <c r="L26" s="11"/>
      <c r="M26" s="11"/>
      <c r="N26" s="15"/>
      <c r="O26" s="97"/>
      <c r="P26" s="16"/>
    </row>
    <row r="27" spans="1:16" ht="12.75">
      <c r="A27" s="4">
        <f t="shared" si="0"/>
        <v>6</v>
      </c>
      <c r="B27" s="4">
        <f t="shared" si="1"/>
        <v>1</v>
      </c>
      <c r="C27" s="48">
        <v>43182</v>
      </c>
      <c r="D27" s="21" t="str">
        <f t="shared" si="2"/>
        <v>sexta</v>
      </c>
      <c r="E27" s="2">
        <v>0</v>
      </c>
      <c r="F27" s="2">
        <v>0</v>
      </c>
      <c r="G27" s="2">
        <f t="shared" si="7"/>
        <v>0</v>
      </c>
      <c r="H27" s="2">
        <f t="shared" si="7"/>
        <v>0</v>
      </c>
      <c r="I27" s="3">
        <f t="shared" si="4"/>
        <v>0</v>
      </c>
      <c r="J27" s="11">
        <f t="shared" si="5"/>
        <v>0.3333333333333333</v>
      </c>
      <c r="K27" s="11">
        <f t="shared" si="6"/>
        <v>8</v>
      </c>
      <c r="L27" s="11"/>
      <c r="M27" s="11"/>
      <c r="N27" s="15"/>
      <c r="O27" s="97"/>
      <c r="P27" s="16"/>
    </row>
    <row r="28" spans="1:16" ht="12.75">
      <c r="A28" s="4">
        <f t="shared" si="0"/>
        <v>7</v>
      </c>
      <c r="B28" s="4">
        <f t="shared" si="1"/>
        <v>1</v>
      </c>
      <c r="C28" s="48">
        <v>43183</v>
      </c>
      <c r="D28" s="59" t="str">
        <f t="shared" si="2"/>
        <v>sábado</v>
      </c>
      <c r="E28" s="2"/>
      <c r="F28" s="2"/>
      <c r="G28" s="2"/>
      <c r="H28" s="2"/>
      <c r="I28" s="3"/>
      <c r="J28" s="11">
        <f t="shared" si="5"/>
        <v>0.3333333333333333</v>
      </c>
      <c r="K28" s="11">
        <f t="shared" si="6"/>
        <v>8</v>
      </c>
      <c r="L28" s="11"/>
      <c r="M28" s="11"/>
      <c r="N28" s="15"/>
      <c r="O28" s="97"/>
      <c r="P28" s="16"/>
    </row>
    <row r="29" spans="1:16" ht="12.75">
      <c r="A29" s="4">
        <f t="shared" si="0"/>
        <v>1</v>
      </c>
      <c r="B29" s="4">
        <f t="shared" si="1"/>
        <v>1</v>
      </c>
      <c r="C29" s="48">
        <v>43184</v>
      </c>
      <c r="D29" s="59" t="str">
        <f t="shared" si="2"/>
        <v>domingo</v>
      </c>
      <c r="E29" s="2"/>
      <c r="F29" s="2"/>
      <c r="G29" s="2"/>
      <c r="H29" s="2"/>
      <c r="I29" s="3"/>
      <c r="J29" s="11">
        <f t="shared" si="5"/>
        <v>0.3333333333333333</v>
      </c>
      <c r="K29" s="11">
        <f t="shared" si="6"/>
        <v>8</v>
      </c>
      <c r="L29" s="11"/>
      <c r="M29" s="11"/>
      <c r="N29" s="15"/>
      <c r="O29" s="97"/>
      <c r="P29" s="16"/>
    </row>
    <row r="30" spans="1:16" ht="12.75">
      <c r="A30" s="4">
        <f t="shared" si="0"/>
        <v>2</v>
      </c>
      <c r="B30" s="4">
        <f t="shared" si="1"/>
        <v>1</v>
      </c>
      <c r="C30" s="48">
        <v>43185</v>
      </c>
      <c r="D30" s="21" t="str">
        <f t="shared" si="2"/>
        <v>segunda</v>
      </c>
      <c r="E30" s="2">
        <f>IF($D30="sábado","-",IF($D30="domingo","-",0))</f>
        <v>0</v>
      </c>
      <c r="F30" s="2">
        <f>IF($D30="sábado","-",IF($D30="domingo","-",0))</f>
        <v>0</v>
      </c>
      <c r="G30" s="2">
        <f>IF($D30="sábado","-",IF($D30="domingo","-",0))</f>
        <v>0</v>
      </c>
      <c r="H30" s="2">
        <f>IF($D30="sábado","-",IF($D30="domingo","-",0))</f>
        <v>0</v>
      </c>
      <c r="I30" s="3">
        <f t="shared" si="4"/>
        <v>0</v>
      </c>
      <c r="J30" s="11">
        <f t="shared" si="5"/>
        <v>0.3333333333333333</v>
      </c>
      <c r="K30" s="11">
        <f t="shared" si="6"/>
        <v>8</v>
      </c>
      <c r="L30" s="11"/>
      <c r="M30" s="11"/>
      <c r="N30" s="15"/>
      <c r="O30" s="97"/>
      <c r="P30" s="16"/>
    </row>
    <row r="31" spans="1:16" ht="12.75">
      <c r="A31" s="4">
        <f t="shared" si="0"/>
        <v>3</v>
      </c>
      <c r="B31" s="4">
        <f t="shared" si="1"/>
        <v>1</v>
      </c>
      <c r="C31" s="48">
        <v>43186</v>
      </c>
      <c r="D31" s="21" t="str">
        <f t="shared" si="2"/>
        <v>terça</v>
      </c>
      <c r="E31" s="2">
        <v>0</v>
      </c>
      <c r="F31" s="2">
        <v>0</v>
      </c>
      <c r="G31" s="2">
        <f>IF($D31="sábado","-",IF($D31="domingo","-",0))</f>
        <v>0</v>
      </c>
      <c r="H31" s="2">
        <f>IF($D31="sábado","-",IF($D31="domingo","-",0))</f>
        <v>0</v>
      </c>
      <c r="I31" s="3">
        <f t="shared" si="4"/>
        <v>0</v>
      </c>
      <c r="J31" s="11">
        <f t="shared" si="5"/>
        <v>0.3333333333333333</v>
      </c>
      <c r="K31" s="11">
        <f t="shared" si="6"/>
        <v>8</v>
      </c>
      <c r="L31" s="11"/>
      <c r="M31" s="12"/>
      <c r="N31" s="15"/>
      <c r="O31" s="97"/>
      <c r="P31" s="16"/>
    </row>
    <row r="32" spans="1:16" ht="12.75">
      <c r="A32" s="4">
        <f t="shared" si="0"/>
        <v>4</v>
      </c>
      <c r="B32" s="4">
        <f t="shared" si="1"/>
        <v>1</v>
      </c>
      <c r="C32" s="48">
        <v>43187</v>
      </c>
      <c r="D32" s="21" t="str">
        <f t="shared" si="2"/>
        <v>quarta</v>
      </c>
      <c r="E32" s="2">
        <v>0</v>
      </c>
      <c r="F32" s="2">
        <v>0</v>
      </c>
      <c r="G32" s="2">
        <f>IF($D32="sábado","-",IF($D32="domingo","-",0))</f>
        <v>0</v>
      </c>
      <c r="H32" s="2">
        <f>IF($D32="sábado","-",IF($D32="domingo","-",0))</f>
        <v>0</v>
      </c>
      <c r="I32" s="3">
        <f t="shared" si="4"/>
        <v>0</v>
      </c>
      <c r="J32" s="11">
        <f t="shared" si="5"/>
        <v>0.3333333333333333</v>
      </c>
      <c r="K32" s="11">
        <f t="shared" si="6"/>
        <v>8</v>
      </c>
      <c r="L32" s="11"/>
      <c r="M32" s="12"/>
      <c r="N32" s="15"/>
      <c r="O32" s="97"/>
      <c r="P32" s="16"/>
    </row>
    <row r="33" spans="1:16" ht="12.75">
      <c r="A33" s="4">
        <f t="shared" si="0"/>
        <v>5</v>
      </c>
      <c r="B33" s="4">
        <f t="shared" si="1"/>
        <v>1</v>
      </c>
      <c r="C33" s="48">
        <v>43188</v>
      </c>
      <c r="D33" s="59" t="str">
        <f t="shared" si="2"/>
        <v>quinta</v>
      </c>
      <c r="E33" s="78" t="s">
        <v>61</v>
      </c>
      <c r="F33" s="79"/>
      <c r="G33" s="79"/>
      <c r="H33" s="79"/>
      <c r="I33" s="80"/>
      <c r="J33" s="11">
        <f t="shared" si="5"/>
        <v>0.3333333333333333</v>
      </c>
      <c r="K33" s="11">
        <f t="shared" si="6"/>
        <v>8</v>
      </c>
      <c r="L33" s="11"/>
      <c r="M33" s="11"/>
      <c r="N33" s="15"/>
      <c r="O33" s="97"/>
      <c r="P33" s="16"/>
    </row>
    <row r="34" spans="1:16" ht="12.75">
      <c r="A34" s="4">
        <f t="shared" si="0"/>
        <v>6</v>
      </c>
      <c r="B34" s="4">
        <f t="shared" si="1"/>
        <v>1</v>
      </c>
      <c r="C34" s="48">
        <v>43189</v>
      </c>
      <c r="D34" s="59" t="str">
        <f t="shared" si="2"/>
        <v>sexta</v>
      </c>
      <c r="E34" s="78" t="s">
        <v>62</v>
      </c>
      <c r="F34" s="79"/>
      <c r="G34" s="79"/>
      <c r="H34" s="79"/>
      <c r="I34" s="80"/>
      <c r="J34" s="11">
        <f t="shared" si="5"/>
        <v>0.3333333333333333</v>
      </c>
      <c r="K34" s="11">
        <f t="shared" si="6"/>
        <v>8</v>
      </c>
      <c r="L34" s="11"/>
      <c r="M34" s="11"/>
      <c r="N34" s="15"/>
      <c r="O34" s="97"/>
      <c r="P34" s="17"/>
    </row>
    <row r="35" spans="1:16" ht="12.75">
      <c r="A35" s="4">
        <f t="shared" si="0"/>
        <v>7</v>
      </c>
      <c r="B35" s="4">
        <f t="shared" si="1"/>
        <v>1</v>
      </c>
      <c r="C35" s="48">
        <v>43190</v>
      </c>
      <c r="D35" s="59" t="str">
        <f t="shared" si="2"/>
        <v>sábado</v>
      </c>
      <c r="E35" s="2"/>
      <c r="F35" s="2"/>
      <c r="G35" s="2"/>
      <c r="H35" s="2"/>
      <c r="I35" s="3"/>
      <c r="J35" s="11"/>
      <c r="K35" s="11"/>
      <c r="L35" s="11"/>
      <c r="M35" s="12"/>
      <c r="N35" s="15"/>
      <c r="O35" s="98"/>
      <c r="P35" s="17"/>
    </row>
    <row r="36" spans="1:16" s="25" customFormat="1" ht="25.5">
      <c r="A36" s="22"/>
      <c r="B36" s="22"/>
      <c r="C36" s="51"/>
      <c r="D36" s="51" t="s">
        <v>35</v>
      </c>
      <c r="E36" s="51" t="s">
        <v>4</v>
      </c>
      <c r="F36" s="51" t="s">
        <v>5</v>
      </c>
      <c r="G36" s="51"/>
      <c r="H36" s="51"/>
      <c r="I36" s="51" t="s">
        <v>6</v>
      </c>
      <c r="J36" s="24"/>
      <c r="K36" s="24"/>
      <c r="L36" s="24"/>
      <c r="M36" s="51"/>
      <c r="N36" s="81" t="s">
        <v>19</v>
      </c>
      <c r="O36" s="81"/>
      <c r="P36" s="81"/>
    </row>
    <row r="37" spans="2:16" s="22" customFormat="1" ht="12.75">
      <c r="B37" s="22">
        <f>(E37+(E37/60))</f>
        <v>0.33888888888888885</v>
      </c>
      <c r="C37" s="26"/>
      <c r="D37" s="26">
        <v>20</v>
      </c>
      <c r="E37" s="27">
        <v>0.3333333333333333</v>
      </c>
      <c r="F37" s="28">
        <f>E37*D37</f>
        <v>6.666666666666666</v>
      </c>
      <c r="G37" s="29"/>
      <c r="H37" s="29"/>
      <c r="I37" s="28">
        <f>SUM(I5:I35)</f>
        <v>0</v>
      </c>
      <c r="J37" s="30">
        <f>SUM(J5:J35)</f>
        <v>7.9999999999999964</v>
      </c>
      <c r="K37" s="30">
        <f>SUM(K5:K35)</f>
        <v>192</v>
      </c>
      <c r="L37" s="30"/>
      <c r="M37" s="29"/>
      <c r="N37" s="82" t="str">
        <f>IF(N38=0,"Correto","Pendente")</f>
        <v>Pendente</v>
      </c>
      <c r="O37" s="83"/>
      <c r="P37" s="84"/>
    </row>
    <row r="38" spans="2:16" s="22" customFormat="1" ht="12.75">
      <c r="B38" s="22">
        <f>B37*D37</f>
        <v>6.777777777777777</v>
      </c>
      <c r="C38" s="31"/>
      <c r="D38" s="32"/>
      <c r="E38" s="33"/>
      <c r="F38" s="33"/>
      <c r="G38" s="33"/>
      <c r="H38" s="33"/>
      <c r="I38" s="33"/>
      <c r="J38" s="34">
        <f>J37*24</f>
        <v>191.99999999999991</v>
      </c>
      <c r="K38" s="34"/>
      <c r="L38" s="34"/>
      <c r="M38" s="35"/>
      <c r="N38" s="47">
        <f>F37-I37</f>
        <v>6.666666666666666</v>
      </c>
      <c r="O38" s="36"/>
      <c r="P38" s="36"/>
    </row>
    <row r="39" spans="2:16" ht="22.5" customHeight="1">
      <c r="B39" s="18"/>
      <c r="C39" s="85" t="s">
        <v>57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7"/>
    </row>
  </sheetData>
  <sheetProtection selectLockedCells="1"/>
  <mergeCells count="11">
    <mergeCell ref="C1:P1"/>
    <mergeCell ref="C2:L2"/>
    <mergeCell ref="C3:I3"/>
    <mergeCell ref="L3:M3"/>
    <mergeCell ref="N3:P3"/>
    <mergeCell ref="O4:O35"/>
    <mergeCell ref="E34:I34"/>
    <mergeCell ref="E33:I33"/>
    <mergeCell ref="N36:P36"/>
    <mergeCell ref="N37:P37"/>
    <mergeCell ref="C39:P39"/>
  </mergeCells>
  <dataValidations count="2">
    <dataValidation type="list" allowBlank="1" showInputMessage="1" showErrorMessage="1" sqref="L24">
      <formula1>sábado_letivo</formula1>
    </dataValidation>
    <dataValidation type="list" allowBlank="1" showInputMessage="1" showErrorMessage="1" sqref="L33:M34 L12:M16 L19:M23 L26:M30 L5:L9 M6:M9">
      <formula1>Atividade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C11">
      <selection activeCell="D36" sqref="D36"/>
    </sheetView>
  </sheetViews>
  <sheetFormatPr defaultColWidth="9.140625" defaultRowHeight="15"/>
  <cols>
    <col min="1" max="1" width="0" style="4" hidden="1" customWidth="1"/>
    <col min="2" max="2" width="12.00390625" style="4" hidden="1" customWidth="1"/>
    <col min="3" max="3" width="7.421875" style="4" customWidth="1"/>
    <col min="4" max="4" width="8.8515625" style="4" customWidth="1"/>
    <col min="5" max="5" width="10.8515625" style="19" customWidth="1"/>
    <col min="6" max="6" width="9.8515625" style="19" customWidth="1"/>
    <col min="7" max="8" width="10.140625" style="19" customWidth="1"/>
    <col min="9" max="9" width="12.421875" style="19" customWidth="1"/>
    <col min="10" max="10" width="12.00390625" style="20" hidden="1" customWidth="1"/>
    <col min="11" max="11" width="4.00390625" style="20" hidden="1" customWidth="1"/>
    <col min="12" max="12" width="38.8515625" style="73" customWidth="1"/>
    <col min="13" max="13" width="38.421875" style="4" customWidth="1"/>
    <col min="14" max="14" width="10.140625" style="4" bestFit="1" customWidth="1"/>
    <col min="15" max="15" width="2.00390625" style="4" customWidth="1"/>
    <col min="16" max="16" width="10.140625" style="4" bestFit="1" customWidth="1"/>
    <col min="17" max="16384" width="9.140625" style="4" customWidth="1"/>
  </cols>
  <sheetData>
    <row r="1" spans="3:16" ht="12.75">
      <c r="C1" s="88" t="s">
        <v>12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3:16" ht="14.25" customHeight="1">
      <c r="C2" s="85" t="s">
        <v>9</v>
      </c>
      <c r="D2" s="86"/>
      <c r="E2" s="86"/>
      <c r="F2" s="86"/>
      <c r="G2" s="86"/>
      <c r="H2" s="86"/>
      <c r="I2" s="86"/>
      <c r="J2" s="86"/>
      <c r="K2" s="86"/>
      <c r="L2" s="87"/>
      <c r="M2" s="67" t="s">
        <v>10</v>
      </c>
      <c r="N2" s="7">
        <f>C5</f>
        <v>43191</v>
      </c>
      <c r="O2" s="5" t="s">
        <v>11</v>
      </c>
      <c r="P2" s="7">
        <f>C34</f>
        <v>43220</v>
      </c>
    </row>
    <row r="3" spans="3:17" s="8" customFormat="1" ht="14.25" customHeight="1">
      <c r="C3" s="89" t="s">
        <v>22</v>
      </c>
      <c r="D3" s="90"/>
      <c r="E3" s="90"/>
      <c r="F3" s="90"/>
      <c r="G3" s="90"/>
      <c r="H3" s="90"/>
      <c r="I3" s="91"/>
      <c r="J3" s="9"/>
      <c r="K3" s="9"/>
      <c r="L3" s="92" t="s">
        <v>21</v>
      </c>
      <c r="M3" s="93"/>
      <c r="N3" s="94" t="s">
        <v>20</v>
      </c>
      <c r="O3" s="95"/>
      <c r="P3" s="94"/>
      <c r="Q3" s="10"/>
    </row>
    <row r="4" spans="3:16" ht="12.75">
      <c r="C4" s="5"/>
      <c r="D4" s="5"/>
      <c r="E4" s="50" t="s">
        <v>0</v>
      </c>
      <c r="F4" s="50" t="s">
        <v>1</v>
      </c>
      <c r="G4" s="50" t="s">
        <v>0</v>
      </c>
      <c r="H4" s="50" t="s">
        <v>1</v>
      </c>
      <c r="I4" s="50" t="s">
        <v>2</v>
      </c>
      <c r="J4" s="11"/>
      <c r="K4" s="11" t="str">
        <f>IF(J4=0," ",8)</f>
        <v> </v>
      </c>
      <c r="L4" s="6" t="s">
        <v>23</v>
      </c>
      <c r="M4" s="68" t="s">
        <v>24</v>
      </c>
      <c r="N4" s="13" t="s">
        <v>7</v>
      </c>
      <c r="O4" s="96"/>
      <c r="P4" s="14" t="s">
        <v>8</v>
      </c>
    </row>
    <row r="5" spans="1:16" ht="12.75">
      <c r="A5" s="4">
        <f>WEEKDAY(C5)</f>
        <v>1</v>
      </c>
      <c r="B5" s="4">
        <f>IF(I5&lt;&gt;"-",1,0)</f>
        <v>0</v>
      </c>
      <c r="C5" s="48">
        <v>43191</v>
      </c>
      <c r="D5" s="59" t="str">
        <f>IF(A5=1,"domingo",IF(A5=2,"segunda",IF(A5=3,"terça",IF(A5=4,"quarta",IF(A5=5,"quinta",IF(A5=6,"sexta",IF(A5=7,"sábado",0)))))))</f>
        <v>domingo</v>
      </c>
      <c r="E5" s="2" t="str">
        <f aca="true" t="shared" si="0" ref="E5:H31">IF($D5="sábado","-",IF($D5="domingo","-",0))</f>
        <v>-</v>
      </c>
      <c r="F5" s="2" t="str">
        <f t="shared" si="0"/>
        <v>-</v>
      </c>
      <c r="G5" s="2" t="str">
        <f t="shared" si="0"/>
        <v>-</v>
      </c>
      <c r="H5" s="2" t="str">
        <f t="shared" si="0"/>
        <v>-</v>
      </c>
      <c r="I5" s="3" t="str">
        <f>IF(D5="sábado","-",IF(D5="domingo","-",(F5-E5+H5-G5)))</f>
        <v>-</v>
      </c>
      <c r="J5" s="11" t="str">
        <f>IF(I5="-"," ",(8/24))</f>
        <v> </v>
      </c>
      <c r="K5" s="11" t="str">
        <f>IF(B5=0," ",8)</f>
        <v> </v>
      </c>
      <c r="L5" s="11"/>
      <c r="M5" s="57"/>
      <c r="N5" s="15"/>
      <c r="O5" s="97"/>
      <c r="P5" s="16"/>
    </row>
    <row r="6" spans="1:16" ht="12.75">
      <c r="A6" s="4">
        <f aca="true" t="shared" si="1" ref="A6:A34">WEEKDAY(C6)</f>
        <v>2</v>
      </c>
      <c r="B6" s="4">
        <f aca="true" t="shared" si="2" ref="B6:B34">IF(I6&lt;&gt;"-",1,0)</f>
        <v>1</v>
      </c>
      <c r="C6" s="48">
        <v>43192</v>
      </c>
      <c r="D6" s="21" t="str">
        <f aca="true" t="shared" si="3" ref="D6:D34">IF(A6=1,"domingo",IF(A6=2,"segunda",IF(A6=3,"terça",IF(A6=4,"quarta",IF(A6=5,"quinta",IF(A6=6,"sexta",IF(A6=7,"sábado",0)))))))</f>
        <v>segunda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3">
        <f aca="true" t="shared" si="4" ref="I6:I31">IF(D6="sábado","-",IF(D6="domingo","-",(F6-E6+H6-G6)))</f>
        <v>0</v>
      </c>
      <c r="J6" s="11">
        <f aca="true" t="shared" si="5" ref="J6:J34">IF(I6="-"," ",(8/24))</f>
        <v>0.3333333333333333</v>
      </c>
      <c r="K6" s="11">
        <f aca="true" t="shared" si="6" ref="K6:K34">IF(B6=0," ",8)</f>
        <v>8</v>
      </c>
      <c r="L6" s="11"/>
      <c r="M6" s="57"/>
      <c r="N6" s="15"/>
      <c r="O6" s="97"/>
      <c r="P6" s="16"/>
    </row>
    <row r="7" spans="1:16" ht="12.75">
      <c r="A7" s="4">
        <f t="shared" si="1"/>
        <v>3</v>
      </c>
      <c r="B7" s="4">
        <f t="shared" si="2"/>
        <v>1</v>
      </c>
      <c r="C7" s="48">
        <v>43193</v>
      </c>
      <c r="D7" s="21" t="str">
        <f t="shared" si="3"/>
        <v>terça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3">
        <f t="shared" si="4"/>
        <v>0</v>
      </c>
      <c r="J7" s="11">
        <f t="shared" si="5"/>
        <v>0.3333333333333333</v>
      </c>
      <c r="K7" s="11">
        <f t="shared" si="6"/>
        <v>8</v>
      </c>
      <c r="L7" s="11"/>
      <c r="M7" s="57"/>
      <c r="N7" s="15"/>
      <c r="O7" s="97"/>
      <c r="P7" s="16"/>
    </row>
    <row r="8" spans="1:16" ht="15" customHeight="1">
      <c r="A8" s="4">
        <f t="shared" si="1"/>
        <v>4</v>
      </c>
      <c r="B8" s="4">
        <f t="shared" si="2"/>
        <v>1</v>
      </c>
      <c r="C8" s="48">
        <v>43194</v>
      </c>
      <c r="D8" s="21" t="str">
        <f t="shared" si="3"/>
        <v>quarta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3">
        <f t="shared" si="4"/>
        <v>0</v>
      </c>
      <c r="J8" s="11">
        <f t="shared" si="5"/>
        <v>0.3333333333333333</v>
      </c>
      <c r="K8" s="11">
        <f t="shared" si="6"/>
        <v>8</v>
      </c>
      <c r="L8" s="11"/>
      <c r="M8" s="57"/>
      <c r="N8" s="15"/>
      <c r="O8" s="97"/>
      <c r="P8" s="16"/>
    </row>
    <row r="9" spans="1:16" ht="15" customHeight="1">
      <c r="A9" s="4">
        <f t="shared" si="1"/>
        <v>5</v>
      </c>
      <c r="B9" s="4">
        <f t="shared" si="2"/>
        <v>1</v>
      </c>
      <c r="C9" s="48">
        <v>43195</v>
      </c>
      <c r="D9" s="21" t="str">
        <f t="shared" si="3"/>
        <v>quinta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3">
        <f t="shared" si="4"/>
        <v>0</v>
      </c>
      <c r="J9" s="11">
        <f t="shared" si="5"/>
        <v>0.3333333333333333</v>
      </c>
      <c r="K9" s="11">
        <f t="shared" si="6"/>
        <v>8</v>
      </c>
      <c r="L9" s="11"/>
      <c r="M9" s="57"/>
      <c r="N9" s="15"/>
      <c r="O9" s="97"/>
      <c r="P9" s="16"/>
    </row>
    <row r="10" spans="1:16" ht="12.75">
      <c r="A10" s="4">
        <f t="shared" si="1"/>
        <v>6</v>
      </c>
      <c r="B10" s="4">
        <f t="shared" si="2"/>
        <v>1</v>
      </c>
      <c r="C10" s="48">
        <v>43196</v>
      </c>
      <c r="D10" s="21" t="str">
        <f t="shared" si="3"/>
        <v>sexta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3">
        <f t="shared" si="4"/>
        <v>0</v>
      </c>
      <c r="J10" s="11">
        <f t="shared" si="5"/>
        <v>0.3333333333333333</v>
      </c>
      <c r="K10" s="11">
        <f t="shared" si="6"/>
        <v>8</v>
      </c>
      <c r="L10" s="11" t="s">
        <v>38</v>
      </c>
      <c r="M10" s="69" t="s">
        <v>38</v>
      </c>
      <c r="N10" s="15"/>
      <c r="O10" s="97"/>
      <c r="P10" s="16"/>
    </row>
    <row r="11" spans="1:16" ht="12.75">
      <c r="A11" s="4">
        <f t="shared" si="1"/>
        <v>7</v>
      </c>
      <c r="B11" s="4">
        <f t="shared" si="2"/>
        <v>0</v>
      </c>
      <c r="C11" s="48">
        <v>43197</v>
      </c>
      <c r="D11" s="59" t="str">
        <f t="shared" si="3"/>
        <v>sábado</v>
      </c>
      <c r="E11" s="2" t="str">
        <f t="shared" si="0"/>
        <v>-</v>
      </c>
      <c r="F11" s="2" t="str">
        <f t="shared" si="0"/>
        <v>-</v>
      </c>
      <c r="G11" s="2" t="str">
        <f t="shared" si="0"/>
        <v>-</v>
      </c>
      <c r="H11" s="2" t="str">
        <f t="shared" si="0"/>
        <v>-</v>
      </c>
      <c r="I11" s="3" t="str">
        <f t="shared" si="4"/>
        <v>-</v>
      </c>
      <c r="J11" s="11" t="str">
        <f t="shared" si="5"/>
        <v> </v>
      </c>
      <c r="K11" s="11" t="str">
        <f t="shared" si="6"/>
        <v> </v>
      </c>
      <c r="L11" s="11"/>
      <c r="M11" s="69"/>
      <c r="N11" s="15"/>
      <c r="O11" s="97"/>
      <c r="P11" s="16"/>
    </row>
    <row r="12" spans="1:16" ht="12.75">
      <c r="A12" s="4">
        <f t="shared" si="1"/>
        <v>1</v>
      </c>
      <c r="B12" s="4">
        <f t="shared" si="2"/>
        <v>0</v>
      </c>
      <c r="C12" s="48">
        <v>43198</v>
      </c>
      <c r="D12" s="59" t="str">
        <f t="shared" si="3"/>
        <v>domingo</v>
      </c>
      <c r="E12" s="2" t="str">
        <f t="shared" si="0"/>
        <v>-</v>
      </c>
      <c r="F12" s="2" t="str">
        <f t="shared" si="0"/>
        <v>-</v>
      </c>
      <c r="G12" s="2" t="str">
        <f t="shared" si="0"/>
        <v>-</v>
      </c>
      <c r="H12" s="2" t="str">
        <f t="shared" si="0"/>
        <v>-</v>
      </c>
      <c r="I12" s="3" t="str">
        <f t="shared" si="4"/>
        <v>-</v>
      </c>
      <c r="J12" s="11" t="str">
        <f t="shared" si="5"/>
        <v> </v>
      </c>
      <c r="K12" s="11" t="str">
        <f t="shared" si="6"/>
        <v> </v>
      </c>
      <c r="L12" s="11"/>
      <c r="M12" s="57"/>
      <c r="N12" s="15"/>
      <c r="O12" s="97"/>
      <c r="P12" s="16"/>
    </row>
    <row r="13" spans="1:16" ht="12.75">
      <c r="A13" s="4">
        <f t="shared" si="1"/>
        <v>2</v>
      </c>
      <c r="B13" s="4">
        <f t="shared" si="2"/>
        <v>1</v>
      </c>
      <c r="C13" s="48">
        <v>43199</v>
      </c>
      <c r="D13" s="74" t="str">
        <f t="shared" si="3"/>
        <v>segunda</v>
      </c>
      <c r="E13" s="2">
        <f t="shared" si="0"/>
        <v>0</v>
      </c>
      <c r="F13" s="2">
        <f t="shared" si="0"/>
        <v>0</v>
      </c>
      <c r="G13" s="2">
        <f t="shared" si="0"/>
        <v>0</v>
      </c>
      <c r="H13" s="2">
        <f t="shared" si="0"/>
        <v>0</v>
      </c>
      <c r="I13" s="3">
        <f t="shared" si="4"/>
        <v>0</v>
      </c>
      <c r="J13" s="11">
        <f t="shared" si="5"/>
        <v>0.3333333333333333</v>
      </c>
      <c r="K13" s="11">
        <f t="shared" si="6"/>
        <v>8</v>
      </c>
      <c r="L13" s="11"/>
      <c r="M13" s="57"/>
      <c r="N13" s="15"/>
      <c r="O13" s="97"/>
      <c r="P13" s="16"/>
    </row>
    <row r="14" spans="1:16" ht="12.75">
      <c r="A14" s="4">
        <f t="shared" si="1"/>
        <v>3</v>
      </c>
      <c r="B14" s="4">
        <f t="shared" si="2"/>
        <v>1</v>
      </c>
      <c r="C14" s="48">
        <v>43200</v>
      </c>
      <c r="D14" s="21" t="str">
        <f t="shared" si="3"/>
        <v>terça</v>
      </c>
      <c r="E14" s="2">
        <f t="shared" si="0"/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I14" s="3">
        <f t="shared" si="4"/>
        <v>0</v>
      </c>
      <c r="J14" s="11">
        <f t="shared" si="5"/>
        <v>0.3333333333333333</v>
      </c>
      <c r="K14" s="11">
        <f t="shared" si="6"/>
        <v>8</v>
      </c>
      <c r="L14" s="11"/>
      <c r="M14" s="57"/>
      <c r="N14" s="15"/>
      <c r="O14" s="97"/>
      <c r="P14" s="16"/>
    </row>
    <row r="15" spans="1:16" ht="12.75">
      <c r="A15" s="4">
        <f t="shared" si="1"/>
        <v>4</v>
      </c>
      <c r="B15" s="4">
        <f t="shared" si="2"/>
        <v>1</v>
      </c>
      <c r="C15" s="48">
        <v>43201</v>
      </c>
      <c r="D15" s="21" t="str">
        <f t="shared" si="3"/>
        <v>quarta</v>
      </c>
      <c r="E15" s="2">
        <f t="shared" si="0"/>
        <v>0</v>
      </c>
      <c r="F15" s="2">
        <f t="shared" si="0"/>
        <v>0</v>
      </c>
      <c r="G15" s="2">
        <f t="shared" si="0"/>
        <v>0</v>
      </c>
      <c r="H15" s="2">
        <f t="shared" si="0"/>
        <v>0</v>
      </c>
      <c r="I15" s="3">
        <f t="shared" si="4"/>
        <v>0</v>
      </c>
      <c r="J15" s="11">
        <f t="shared" si="5"/>
        <v>0.3333333333333333</v>
      </c>
      <c r="K15" s="11">
        <f t="shared" si="6"/>
        <v>8</v>
      </c>
      <c r="L15" s="11"/>
      <c r="M15" s="57"/>
      <c r="N15" s="15"/>
      <c r="O15" s="97"/>
      <c r="P15" s="16"/>
    </row>
    <row r="16" spans="1:17" ht="12.75">
      <c r="A16" s="4">
        <f t="shared" si="1"/>
        <v>5</v>
      </c>
      <c r="B16" s="4">
        <f t="shared" si="2"/>
        <v>1</v>
      </c>
      <c r="C16" s="48">
        <v>43202</v>
      </c>
      <c r="D16" s="21" t="str">
        <f t="shared" si="3"/>
        <v>quinta</v>
      </c>
      <c r="E16" s="2">
        <f t="shared" si="0"/>
        <v>0</v>
      </c>
      <c r="F16" s="2">
        <f t="shared" si="0"/>
        <v>0</v>
      </c>
      <c r="G16" s="2">
        <f t="shared" si="0"/>
        <v>0</v>
      </c>
      <c r="H16" s="2">
        <f t="shared" si="0"/>
        <v>0</v>
      </c>
      <c r="I16" s="3">
        <f t="shared" si="4"/>
        <v>0</v>
      </c>
      <c r="J16" s="11">
        <f t="shared" si="5"/>
        <v>0.3333333333333333</v>
      </c>
      <c r="K16" s="11">
        <f t="shared" si="6"/>
        <v>8</v>
      </c>
      <c r="L16" s="11"/>
      <c r="M16" s="57"/>
      <c r="N16" s="15"/>
      <c r="O16" s="97"/>
      <c r="P16" s="16"/>
      <c r="Q16" s="4" t="s">
        <v>53</v>
      </c>
    </row>
    <row r="17" spans="1:16" ht="12.75">
      <c r="A17" s="4">
        <f t="shared" si="1"/>
        <v>6</v>
      </c>
      <c r="B17" s="4">
        <f t="shared" si="2"/>
        <v>0</v>
      </c>
      <c r="C17" s="48">
        <v>43203</v>
      </c>
      <c r="D17" s="21" t="str">
        <f t="shared" si="3"/>
        <v>sexta</v>
      </c>
      <c r="E17" s="2" t="s">
        <v>13</v>
      </c>
      <c r="F17" s="2" t="s">
        <v>13</v>
      </c>
      <c r="G17" s="2" t="s">
        <v>13</v>
      </c>
      <c r="H17" s="2" t="s">
        <v>13</v>
      </c>
      <c r="I17" s="2" t="s">
        <v>13</v>
      </c>
      <c r="J17" s="2" t="s">
        <v>13</v>
      </c>
      <c r="K17" s="2" t="s">
        <v>13</v>
      </c>
      <c r="L17" s="66"/>
      <c r="M17" s="65"/>
      <c r="N17" s="15"/>
      <c r="O17" s="97"/>
      <c r="P17" s="16"/>
    </row>
    <row r="18" spans="1:16" ht="12.75">
      <c r="A18" s="4">
        <f t="shared" si="1"/>
        <v>7</v>
      </c>
      <c r="B18" s="4">
        <f t="shared" si="2"/>
        <v>0</v>
      </c>
      <c r="C18" s="48">
        <v>43204</v>
      </c>
      <c r="D18" s="59" t="str">
        <f t="shared" si="3"/>
        <v>sábado</v>
      </c>
      <c r="E18" s="2" t="s">
        <v>13</v>
      </c>
      <c r="F18" s="2" t="s">
        <v>13</v>
      </c>
      <c r="G18" s="2" t="s">
        <v>13</v>
      </c>
      <c r="H18" s="2" t="s">
        <v>13</v>
      </c>
      <c r="I18" s="2" t="s">
        <v>13</v>
      </c>
      <c r="J18" s="11" t="str">
        <f t="shared" si="5"/>
        <v> </v>
      </c>
      <c r="K18" s="11" t="str">
        <f t="shared" si="6"/>
        <v> </v>
      </c>
      <c r="L18" s="11"/>
      <c r="M18" s="57"/>
      <c r="N18" s="15"/>
      <c r="O18" s="97"/>
      <c r="P18" s="16"/>
    </row>
    <row r="19" spans="1:16" ht="12.75">
      <c r="A19" s="4">
        <f t="shared" si="1"/>
        <v>1</v>
      </c>
      <c r="B19" s="4">
        <f t="shared" si="2"/>
        <v>0</v>
      </c>
      <c r="C19" s="48">
        <v>43205</v>
      </c>
      <c r="D19" s="59" t="str">
        <f t="shared" si="3"/>
        <v>domingo</v>
      </c>
      <c r="E19" s="2" t="str">
        <f t="shared" si="0"/>
        <v>-</v>
      </c>
      <c r="F19" s="2" t="str">
        <f t="shared" si="0"/>
        <v>-</v>
      </c>
      <c r="G19" s="2" t="str">
        <f t="shared" si="0"/>
        <v>-</v>
      </c>
      <c r="H19" s="2" t="str">
        <f t="shared" si="0"/>
        <v>-</v>
      </c>
      <c r="I19" s="3" t="str">
        <f t="shared" si="4"/>
        <v>-</v>
      </c>
      <c r="J19" s="11" t="str">
        <f t="shared" si="5"/>
        <v> </v>
      </c>
      <c r="K19" s="11" t="str">
        <f t="shared" si="6"/>
        <v> </v>
      </c>
      <c r="L19" s="11"/>
      <c r="M19" s="57"/>
      <c r="N19" s="15"/>
      <c r="O19" s="97"/>
      <c r="P19" s="16"/>
    </row>
    <row r="20" spans="1:16" ht="12.75">
      <c r="A20" s="4">
        <f t="shared" si="1"/>
        <v>2</v>
      </c>
      <c r="B20" s="4">
        <f t="shared" si="2"/>
        <v>1</v>
      </c>
      <c r="C20" s="48">
        <v>43206</v>
      </c>
      <c r="D20" s="21" t="str">
        <f t="shared" si="3"/>
        <v>segunda</v>
      </c>
      <c r="E20" s="2">
        <f t="shared" si="0"/>
        <v>0</v>
      </c>
      <c r="F20" s="2">
        <f t="shared" si="0"/>
        <v>0</v>
      </c>
      <c r="G20" s="2">
        <f t="shared" si="0"/>
        <v>0</v>
      </c>
      <c r="H20" s="2">
        <f t="shared" si="0"/>
        <v>0</v>
      </c>
      <c r="I20" s="3">
        <f t="shared" si="4"/>
        <v>0</v>
      </c>
      <c r="J20" s="11">
        <f t="shared" si="5"/>
        <v>0.3333333333333333</v>
      </c>
      <c r="K20" s="11">
        <f t="shared" si="6"/>
        <v>8</v>
      </c>
      <c r="L20" s="11"/>
      <c r="M20" s="57"/>
      <c r="N20" s="15"/>
      <c r="O20" s="97"/>
      <c r="P20" s="16"/>
    </row>
    <row r="21" spans="1:16" ht="12.75">
      <c r="A21" s="4">
        <f t="shared" si="1"/>
        <v>3</v>
      </c>
      <c r="B21" s="4">
        <f t="shared" si="2"/>
        <v>1</v>
      </c>
      <c r="C21" s="48">
        <v>43207</v>
      </c>
      <c r="D21" s="21" t="str">
        <f t="shared" si="3"/>
        <v>terça</v>
      </c>
      <c r="E21" s="2">
        <f t="shared" si="0"/>
        <v>0</v>
      </c>
      <c r="F21" s="2">
        <f t="shared" si="0"/>
        <v>0</v>
      </c>
      <c r="G21" s="2">
        <f t="shared" si="0"/>
        <v>0</v>
      </c>
      <c r="H21" s="2">
        <f t="shared" si="0"/>
        <v>0</v>
      </c>
      <c r="I21" s="3">
        <f t="shared" si="4"/>
        <v>0</v>
      </c>
      <c r="J21" s="11">
        <f t="shared" si="5"/>
        <v>0.3333333333333333</v>
      </c>
      <c r="K21" s="11">
        <f t="shared" si="6"/>
        <v>8</v>
      </c>
      <c r="L21" s="11"/>
      <c r="M21" s="57"/>
      <c r="N21" s="15"/>
      <c r="O21" s="97"/>
      <c r="P21" s="16"/>
    </row>
    <row r="22" spans="1:16" ht="12.75">
      <c r="A22" s="4">
        <f t="shared" si="1"/>
        <v>4</v>
      </c>
      <c r="B22" s="4">
        <f t="shared" si="2"/>
        <v>1</v>
      </c>
      <c r="C22" s="48">
        <v>43208</v>
      </c>
      <c r="D22" s="21" t="str">
        <f t="shared" si="3"/>
        <v>quarta</v>
      </c>
      <c r="E22" s="2">
        <f t="shared" si="0"/>
        <v>0</v>
      </c>
      <c r="F22" s="2">
        <f t="shared" si="0"/>
        <v>0</v>
      </c>
      <c r="G22" s="2">
        <f t="shared" si="0"/>
        <v>0</v>
      </c>
      <c r="H22" s="2">
        <f t="shared" si="0"/>
        <v>0</v>
      </c>
      <c r="I22" s="3">
        <f t="shared" si="4"/>
        <v>0</v>
      </c>
      <c r="J22" s="11">
        <f t="shared" si="5"/>
        <v>0.3333333333333333</v>
      </c>
      <c r="K22" s="11">
        <f t="shared" si="6"/>
        <v>8</v>
      </c>
      <c r="L22" s="11"/>
      <c r="M22" s="57"/>
      <c r="N22" s="15"/>
      <c r="O22" s="97"/>
      <c r="P22" s="16"/>
    </row>
    <row r="23" spans="1:16" ht="12.75">
      <c r="A23" s="4">
        <f t="shared" si="1"/>
        <v>5</v>
      </c>
      <c r="B23" s="4">
        <f t="shared" si="2"/>
        <v>1</v>
      </c>
      <c r="C23" s="48">
        <v>43209</v>
      </c>
      <c r="D23" s="21" t="str">
        <f t="shared" si="3"/>
        <v>quinta</v>
      </c>
      <c r="E23" s="2">
        <f t="shared" si="0"/>
        <v>0</v>
      </c>
      <c r="F23" s="2">
        <f t="shared" si="0"/>
        <v>0</v>
      </c>
      <c r="G23" s="2">
        <f t="shared" si="0"/>
        <v>0</v>
      </c>
      <c r="H23" s="2">
        <f t="shared" si="0"/>
        <v>0</v>
      </c>
      <c r="I23" s="3">
        <f t="shared" si="4"/>
        <v>0</v>
      </c>
      <c r="J23" s="11">
        <f>IF(I23="-"," ",(8/24))</f>
        <v>0.3333333333333333</v>
      </c>
      <c r="K23" s="11">
        <f>IF(B23=0," ",8)</f>
        <v>8</v>
      </c>
      <c r="L23" s="11"/>
      <c r="M23" s="57"/>
      <c r="N23" s="15"/>
      <c r="O23" s="97"/>
      <c r="P23" s="16"/>
    </row>
    <row r="24" spans="1:16" ht="12.75">
      <c r="A24" s="4">
        <f t="shared" si="1"/>
        <v>6</v>
      </c>
      <c r="B24" s="4">
        <f t="shared" si="2"/>
        <v>1</v>
      </c>
      <c r="C24" s="48">
        <v>43210</v>
      </c>
      <c r="D24" s="21" t="str">
        <f t="shared" si="3"/>
        <v>sexta</v>
      </c>
      <c r="E24" s="2">
        <f t="shared" si="0"/>
        <v>0</v>
      </c>
      <c r="F24" s="2">
        <f t="shared" si="0"/>
        <v>0</v>
      </c>
      <c r="G24" s="2">
        <f t="shared" si="0"/>
        <v>0</v>
      </c>
      <c r="H24" s="2">
        <f t="shared" si="0"/>
        <v>0</v>
      </c>
      <c r="I24" s="3">
        <f t="shared" si="4"/>
        <v>0</v>
      </c>
      <c r="J24" s="11">
        <f>IF(I24="-"," ",(8/24))</f>
        <v>0.3333333333333333</v>
      </c>
      <c r="K24" s="11">
        <f>IF(B24=0," ",8)</f>
        <v>8</v>
      </c>
      <c r="L24" s="11"/>
      <c r="M24" s="57"/>
      <c r="N24" s="15"/>
      <c r="O24" s="97"/>
      <c r="P24" s="16"/>
    </row>
    <row r="25" spans="1:16" ht="12.75">
      <c r="A25" s="4">
        <f t="shared" si="1"/>
        <v>7</v>
      </c>
      <c r="B25" s="4">
        <f t="shared" si="2"/>
        <v>0</v>
      </c>
      <c r="C25" s="48">
        <v>43211</v>
      </c>
      <c r="D25" s="59" t="str">
        <f t="shared" si="3"/>
        <v>sábado</v>
      </c>
      <c r="E25" s="2" t="s">
        <v>13</v>
      </c>
      <c r="F25" s="2" t="s">
        <v>13</v>
      </c>
      <c r="G25" s="2" t="s">
        <v>13</v>
      </c>
      <c r="H25" s="2" t="s">
        <v>13</v>
      </c>
      <c r="I25" s="2" t="s">
        <v>13</v>
      </c>
      <c r="J25" s="11" t="str">
        <f t="shared" si="5"/>
        <v> </v>
      </c>
      <c r="K25" s="11" t="str">
        <f t="shared" si="6"/>
        <v> </v>
      </c>
      <c r="L25" s="11"/>
      <c r="M25" s="57"/>
      <c r="N25" s="15"/>
      <c r="O25" s="97"/>
      <c r="P25" s="16"/>
    </row>
    <row r="26" spans="1:16" ht="12.75">
      <c r="A26" s="4">
        <f t="shared" si="1"/>
        <v>1</v>
      </c>
      <c r="B26" s="4">
        <f t="shared" si="2"/>
        <v>0</v>
      </c>
      <c r="C26" s="48">
        <v>43212</v>
      </c>
      <c r="D26" s="59" t="str">
        <f t="shared" si="3"/>
        <v>domingo</v>
      </c>
      <c r="E26" s="2" t="s">
        <v>13</v>
      </c>
      <c r="F26" s="2" t="s">
        <v>13</v>
      </c>
      <c r="G26" s="2" t="s">
        <v>13</v>
      </c>
      <c r="H26" s="2" t="s">
        <v>13</v>
      </c>
      <c r="I26" s="2" t="s">
        <v>13</v>
      </c>
      <c r="J26" s="11" t="str">
        <f t="shared" si="5"/>
        <v> </v>
      </c>
      <c r="K26" s="11" t="str">
        <f t="shared" si="6"/>
        <v> </v>
      </c>
      <c r="L26" s="11"/>
      <c r="M26" s="57"/>
      <c r="N26" s="15"/>
      <c r="O26" s="97"/>
      <c r="P26" s="16"/>
    </row>
    <row r="27" spans="1:16" ht="12.75">
      <c r="A27" s="4">
        <f t="shared" si="1"/>
        <v>2</v>
      </c>
      <c r="B27" s="4">
        <f t="shared" si="2"/>
        <v>1</v>
      </c>
      <c r="C27" s="48">
        <v>43213</v>
      </c>
      <c r="D27" s="21" t="str">
        <f t="shared" si="3"/>
        <v>segunda</v>
      </c>
      <c r="E27" s="2">
        <f t="shared" si="0"/>
        <v>0</v>
      </c>
      <c r="F27" s="2">
        <f t="shared" si="0"/>
        <v>0</v>
      </c>
      <c r="G27" s="2">
        <f t="shared" si="0"/>
        <v>0</v>
      </c>
      <c r="H27" s="2">
        <f t="shared" si="0"/>
        <v>0</v>
      </c>
      <c r="I27" s="3">
        <f t="shared" si="4"/>
        <v>0</v>
      </c>
      <c r="J27" s="11">
        <f t="shared" si="5"/>
        <v>0.3333333333333333</v>
      </c>
      <c r="K27" s="11">
        <f t="shared" si="6"/>
        <v>8</v>
      </c>
      <c r="L27" s="11"/>
      <c r="M27" s="57"/>
      <c r="N27" s="15"/>
      <c r="O27" s="97"/>
      <c r="P27" s="16"/>
    </row>
    <row r="28" spans="1:16" ht="12.75">
      <c r="A28" s="4">
        <f t="shared" si="1"/>
        <v>3</v>
      </c>
      <c r="B28" s="4">
        <f t="shared" si="2"/>
        <v>1</v>
      </c>
      <c r="C28" s="48">
        <v>43214</v>
      </c>
      <c r="D28" s="21" t="str">
        <f t="shared" si="3"/>
        <v>terça</v>
      </c>
      <c r="E28" s="2">
        <f t="shared" si="0"/>
        <v>0</v>
      </c>
      <c r="F28" s="2">
        <f t="shared" si="0"/>
        <v>0</v>
      </c>
      <c r="G28" s="2">
        <f t="shared" si="0"/>
        <v>0</v>
      </c>
      <c r="H28" s="2">
        <f t="shared" si="0"/>
        <v>0</v>
      </c>
      <c r="I28" s="3">
        <f t="shared" si="4"/>
        <v>0</v>
      </c>
      <c r="J28" s="11">
        <f t="shared" si="5"/>
        <v>0.3333333333333333</v>
      </c>
      <c r="K28" s="11">
        <f t="shared" si="6"/>
        <v>8</v>
      </c>
      <c r="L28" s="11"/>
      <c r="M28" s="57"/>
      <c r="N28" s="15"/>
      <c r="O28" s="97"/>
      <c r="P28" s="16"/>
    </row>
    <row r="29" spans="1:16" ht="12.75">
      <c r="A29" s="4">
        <f t="shared" si="1"/>
        <v>4</v>
      </c>
      <c r="B29" s="4">
        <f t="shared" si="2"/>
        <v>1</v>
      </c>
      <c r="C29" s="48">
        <v>43215</v>
      </c>
      <c r="D29" s="21" t="str">
        <f t="shared" si="3"/>
        <v>quarta</v>
      </c>
      <c r="E29" s="2">
        <f t="shared" si="0"/>
        <v>0</v>
      </c>
      <c r="F29" s="2">
        <f t="shared" si="0"/>
        <v>0</v>
      </c>
      <c r="G29" s="2">
        <f t="shared" si="0"/>
        <v>0</v>
      </c>
      <c r="H29" s="2">
        <f t="shared" si="0"/>
        <v>0</v>
      </c>
      <c r="I29" s="3">
        <f t="shared" si="4"/>
        <v>0</v>
      </c>
      <c r="J29" s="11">
        <f t="shared" si="5"/>
        <v>0.3333333333333333</v>
      </c>
      <c r="K29" s="11">
        <f t="shared" si="6"/>
        <v>8</v>
      </c>
      <c r="L29" s="11"/>
      <c r="M29" s="57"/>
      <c r="N29" s="15"/>
      <c r="O29" s="97"/>
      <c r="P29" s="16"/>
    </row>
    <row r="30" spans="1:16" ht="12.75">
      <c r="A30" s="4">
        <f t="shared" si="1"/>
        <v>5</v>
      </c>
      <c r="B30" s="4">
        <f t="shared" si="2"/>
        <v>1</v>
      </c>
      <c r="C30" s="48">
        <v>43216</v>
      </c>
      <c r="D30" s="21" t="str">
        <f t="shared" si="3"/>
        <v>quinta</v>
      </c>
      <c r="E30" s="2">
        <f t="shared" si="0"/>
        <v>0</v>
      </c>
      <c r="F30" s="2">
        <f t="shared" si="0"/>
        <v>0</v>
      </c>
      <c r="G30" s="2">
        <f t="shared" si="0"/>
        <v>0</v>
      </c>
      <c r="H30" s="2">
        <f t="shared" si="0"/>
        <v>0</v>
      </c>
      <c r="I30" s="3">
        <f t="shared" si="4"/>
        <v>0</v>
      </c>
      <c r="J30" s="11">
        <f t="shared" si="5"/>
        <v>0.3333333333333333</v>
      </c>
      <c r="K30" s="11">
        <f t="shared" si="6"/>
        <v>8</v>
      </c>
      <c r="L30" s="11"/>
      <c r="M30" s="57"/>
      <c r="N30" s="15"/>
      <c r="O30" s="97"/>
      <c r="P30" s="16"/>
    </row>
    <row r="31" spans="1:16" ht="12.75">
      <c r="A31" s="4">
        <f t="shared" si="1"/>
        <v>6</v>
      </c>
      <c r="B31" s="4">
        <f t="shared" si="2"/>
        <v>1</v>
      </c>
      <c r="C31" s="48">
        <v>43217</v>
      </c>
      <c r="D31" s="21" t="str">
        <f t="shared" si="3"/>
        <v>sexta</v>
      </c>
      <c r="E31" s="2">
        <f t="shared" si="0"/>
        <v>0</v>
      </c>
      <c r="F31" s="2">
        <f t="shared" si="0"/>
        <v>0</v>
      </c>
      <c r="G31" s="2">
        <f t="shared" si="0"/>
        <v>0</v>
      </c>
      <c r="H31" s="2">
        <f t="shared" si="0"/>
        <v>0</v>
      </c>
      <c r="I31" s="3">
        <f t="shared" si="4"/>
        <v>0</v>
      </c>
      <c r="J31" s="11">
        <f t="shared" si="5"/>
        <v>0.3333333333333333</v>
      </c>
      <c r="K31" s="11">
        <f t="shared" si="6"/>
        <v>8</v>
      </c>
      <c r="L31" s="11"/>
      <c r="M31" s="69"/>
      <c r="N31" s="15"/>
      <c r="O31" s="97"/>
      <c r="P31" s="16"/>
    </row>
    <row r="32" spans="1:16" ht="12.75">
      <c r="A32" s="4">
        <f t="shared" si="1"/>
        <v>7</v>
      </c>
      <c r="B32" s="4">
        <f t="shared" si="2"/>
        <v>1</v>
      </c>
      <c r="C32" s="48">
        <v>43218</v>
      </c>
      <c r="D32" s="59" t="str">
        <f t="shared" si="3"/>
        <v>sábado</v>
      </c>
      <c r="E32" s="2"/>
      <c r="F32" s="2"/>
      <c r="G32" s="2"/>
      <c r="H32" s="2"/>
      <c r="I32" s="3"/>
      <c r="J32" s="11">
        <f t="shared" si="5"/>
        <v>0.3333333333333333</v>
      </c>
      <c r="K32" s="11">
        <f t="shared" si="6"/>
        <v>8</v>
      </c>
      <c r="L32" s="11"/>
      <c r="M32" s="69"/>
      <c r="N32" s="15"/>
      <c r="O32" s="97"/>
      <c r="P32" s="16"/>
    </row>
    <row r="33" spans="1:16" ht="12.75">
      <c r="A33" s="4">
        <f t="shared" si="1"/>
        <v>1</v>
      </c>
      <c r="B33" s="4">
        <f t="shared" si="2"/>
        <v>1</v>
      </c>
      <c r="C33" s="48">
        <v>43219</v>
      </c>
      <c r="D33" s="59" t="str">
        <f t="shared" si="3"/>
        <v>domingo</v>
      </c>
      <c r="E33" s="2"/>
      <c r="F33" s="2"/>
      <c r="G33" s="2"/>
      <c r="H33" s="2"/>
      <c r="I33" s="3"/>
      <c r="J33" s="11">
        <f t="shared" si="5"/>
        <v>0.3333333333333333</v>
      </c>
      <c r="K33" s="11">
        <f t="shared" si="6"/>
        <v>8</v>
      </c>
      <c r="L33" s="11"/>
      <c r="M33" s="57"/>
      <c r="N33" s="15"/>
      <c r="O33" s="97"/>
      <c r="P33" s="16"/>
    </row>
    <row r="34" spans="1:16" ht="12.75">
      <c r="A34" s="4">
        <f t="shared" si="1"/>
        <v>2</v>
      </c>
      <c r="B34" s="4">
        <f t="shared" si="2"/>
        <v>1</v>
      </c>
      <c r="C34" s="48">
        <v>43220</v>
      </c>
      <c r="D34" s="59" t="str">
        <f t="shared" si="3"/>
        <v>segunda</v>
      </c>
      <c r="E34" s="78" t="s">
        <v>63</v>
      </c>
      <c r="F34" s="79"/>
      <c r="G34" s="79"/>
      <c r="H34" s="79"/>
      <c r="I34" s="80"/>
      <c r="J34" s="11">
        <f t="shared" si="5"/>
        <v>0.3333333333333333</v>
      </c>
      <c r="K34" s="11">
        <f t="shared" si="6"/>
        <v>8</v>
      </c>
      <c r="L34" s="11"/>
      <c r="M34" s="57"/>
      <c r="N34" s="15"/>
      <c r="O34" s="97"/>
      <c r="P34" s="17"/>
    </row>
    <row r="35" spans="1:16" s="25" customFormat="1" ht="25.5">
      <c r="A35" s="22"/>
      <c r="B35" s="22"/>
      <c r="C35" s="51"/>
      <c r="D35" s="51" t="s">
        <v>35</v>
      </c>
      <c r="E35" s="51" t="s">
        <v>4</v>
      </c>
      <c r="F35" s="51" t="s">
        <v>5</v>
      </c>
      <c r="G35" s="51"/>
      <c r="H35" s="51"/>
      <c r="I35" s="51" t="s">
        <v>6</v>
      </c>
      <c r="J35" s="24"/>
      <c r="K35" s="24"/>
      <c r="L35" s="24"/>
      <c r="M35" s="70"/>
      <c r="N35" s="81" t="s">
        <v>19</v>
      </c>
      <c r="O35" s="81"/>
      <c r="P35" s="81"/>
    </row>
    <row r="36" spans="2:16" s="22" customFormat="1" ht="12.75">
      <c r="B36" s="22">
        <f>(E36+(E36/60))</f>
        <v>0.33888888888888885</v>
      </c>
      <c r="C36" s="26"/>
      <c r="D36" s="26">
        <v>20</v>
      </c>
      <c r="E36" s="27">
        <v>0.3333333333333333</v>
      </c>
      <c r="F36" s="28">
        <f>E36*D36</f>
        <v>6.666666666666666</v>
      </c>
      <c r="G36" s="29"/>
      <c r="H36" s="29"/>
      <c r="I36" s="28">
        <f>SUM(I5:I34)</f>
        <v>0</v>
      </c>
      <c r="J36" s="30">
        <f>SUM(J5:J34)</f>
        <v>7.33333333333333</v>
      </c>
      <c r="K36" s="30">
        <f>SUM(K5:K34)</f>
        <v>176</v>
      </c>
      <c r="L36" s="30"/>
      <c r="M36" s="71"/>
      <c r="N36" s="82" t="str">
        <f>IF(N37=0,"Correto","Pendente")</f>
        <v>Pendente</v>
      </c>
      <c r="O36" s="83"/>
      <c r="P36" s="84"/>
    </row>
    <row r="37" spans="2:16" s="22" customFormat="1" ht="12.75">
      <c r="B37" s="22">
        <f>B36*D36</f>
        <v>6.777777777777777</v>
      </c>
      <c r="C37" s="31"/>
      <c r="D37" s="32"/>
      <c r="E37" s="33"/>
      <c r="F37" s="33"/>
      <c r="G37" s="33"/>
      <c r="H37" s="33"/>
      <c r="I37" s="33"/>
      <c r="J37" s="34">
        <f>J36*24</f>
        <v>175.99999999999994</v>
      </c>
      <c r="K37" s="34"/>
      <c r="L37" s="72"/>
      <c r="M37" s="35"/>
      <c r="N37" s="47">
        <f>F36-I36</f>
        <v>6.666666666666666</v>
      </c>
      <c r="O37" s="36"/>
      <c r="P37" s="36"/>
    </row>
    <row r="38" spans="2:16" ht="22.5" customHeight="1">
      <c r="B38" s="18"/>
      <c r="C38" s="85" t="s">
        <v>57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7"/>
    </row>
  </sheetData>
  <sheetProtection selectLockedCells="1"/>
  <mergeCells count="10">
    <mergeCell ref="E34:I34"/>
    <mergeCell ref="N35:P35"/>
    <mergeCell ref="N36:P36"/>
    <mergeCell ref="C38:P38"/>
    <mergeCell ref="C1:P1"/>
    <mergeCell ref="C2:L2"/>
    <mergeCell ref="C3:I3"/>
    <mergeCell ref="L3:M3"/>
    <mergeCell ref="N3:P3"/>
    <mergeCell ref="O4:O34"/>
  </mergeCells>
  <dataValidations count="1">
    <dataValidation type="list" allowBlank="1" showInputMessage="1" showErrorMessage="1" sqref="L5:M9 L12:M16 L33:M34 L19:L30 M19:M24 M26:M30">
      <formula1>Atividade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C19">
      <selection activeCell="C39" sqref="C39:P39"/>
    </sheetView>
  </sheetViews>
  <sheetFormatPr defaultColWidth="9.140625" defaultRowHeight="15"/>
  <cols>
    <col min="1" max="1" width="2.00390625" style="4" hidden="1" customWidth="1"/>
    <col min="2" max="2" width="12.00390625" style="4" hidden="1" customWidth="1"/>
    <col min="3" max="3" width="7.421875" style="4" customWidth="1"/>
    <col min="4" max="4" width="8.8515625" style="4" customWidth="1"/>
    <col min="5" max="5" width="10.8515625" style="19" customWidth="1"/>
    <col min="6" max="6" width="9.8515625" style="19" customWidth="1"/>
    <col min="7" max="8" width="10.140625" style="19" customWidth="1"/>
    <col min="9" max="9" width="12.421875" style="19" customWidth="1"/>
    <col min="10" max="10" width="12.00390625" style="20" hidden="1" customWidth="1"/>
    <col min="11" max="11" width="4.00390625" style="20" hidden="1" customWidth="1"/>
    <col min="12" max="12" width="38.8515625" style="20" customWidth="1"/>
    <col min="13" max="13" width="38.421875" style="4" customWidth="1"/>
    <col min="14" max="14" width="10.140625" style="4" bestFit="1" customWidth="1"/>
    <col min="15" max="15" width="2.00390625" style="4" customWidth="1"/>
    <col min="16" max="16" width="10.140625" style="4" bestFit="1" customWidth="1"/>
    <col min="17" max="16384" width="9.140625" style="4" customWidth="1"/>
  </cols>
  <sheetData>
    <row r="1" spans="3:16" ht="12.75">
      <c r="C1" s="88" t="s">
        <v>12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3:16" ht="14.25" customHeight="1">
      <c r="C2" s="85" t="s">
        <v>9</v>
      </c>
      <c r="D2" s="86"/>
      <c r="E2" s="86"/>
      <c r="F2" s="86"/>
      <c r="G2" s="86"/>
      <c r="H2" s="86"/>
      <c r="I2" s="86"/>
      <c r="J2" s="86"/>
      <c r="K2" s="86"/>
      <c r="L2" s="87"/>
      <c r="M2" s="45" t="s">
        <v>10</v>
      </c>
      <c r="N2" s="7">
        <f>C5</f>
        <v>43221</v>
      </c>
      <c r="O2" s="5" t="s">
        <v>11</v>
      </c>
      <c r="P2" s="7">
        <f>C35</f>
        <v>43251</v>
      </c>
    </row>
    <row r="3" spans="3:17" s="8" customFormat="1" ht="14.25" customHeight="1">
      <c r="C3" s="89" t="s">
        <v>22</v>
      </c>
      <c r="D3" s="90"/>
      <c r="E3" s="90"/>
      <c r="F3" s="90"/>
      <c r="G3" s="90"/>
      <c r="H3" s="90"/>
      <c r="I3" s="91"/>
      <c r="J3" s="9"/>
      <c r="K3" s="9"/>
      <c r="L3" s="92" t="s">
        <v>21</v>
      </c>
      <c r="M3" s="93"/>
      <c r="N3" s="94" t="s">
        <v>20</v>
      </c>
      <c r="O3" s="95"/>
      <c r="P3" s="94"/>
      <c r="Q3" s="10"/>
    </row>
    <row r="4" spans="3:16" ht="12.75">
      <c r="C4" s="5"/>
      <c r="D4" s="5"/>
      <c r="E4" s="50" t="s">
        <v>0</v>
      </c>
      <c r="F4" s="50" t="s">
        <v>1</v>
      </c>
      <c r="G4" s="50" t="s">
        <v>0</v>
      </c>
      <c r="H4" s="50" t="s">
        <v>1</v>
      </c>
      <c r="I4" s="50" t="s">
        <v>2</v>
      </c>
      <c r="J4" s="11"/>
      <c r="K4" s="11" t="str">
        <f>IF(J4=0," ",8)</f>
        <v> </v>
      </c>
      <c r="L4" s="6" t="s">
        <v>23</v>
      </c>
      <c r="M4" s="50" t="s">
        <v>24</v>
      </c>
      <c r="N4" s="13" t="s">
        <v>7</v>
      </c>
      <c r="O4" s="96"/>
      <c r="P4" s="14" t="s">
        <v>8</v>
      </c>
    </row>
    <row r="5" spans="1:16" ht="12.75">
      <c r="A5" s="4">
        <f>WEEKDAY(C5)</f>
        <v>3</v>
      </c>
      <c r="B5" s="4">
        <f>IF(I5&lt;&gt;"-",1,0)</f>
        <v>1</v>
      </c>
      <c r="C5" s="58">
        <v>43221</v>
      </c>
      <c r="D5" s="59" t="str">
        <f>IF(A5=1,"domingo",IF(A5=2,"segunda",IF(A5=3,"terça",IF(A5=4,"quarta",IF(A5=5,"quinta",IF(A5=6,"sexta",IF(A5=7,"sábado",0)))))))</f>
        <v>terça</v>
      </c>
      <c r="E5" s="78" t="s">
        <v>64</v>
      </c>
      <c r="F5" s="79"/>
      <c r="G5" s="79"/>
      <c r="H5" s="79"/>
      <c r="I5" s="80"/>
      <c r="J5" s="2" t="s">
        <v>13</v>
      </c>
      <c r="K5" s="2" t="s">
        <v>13</v>
      </c>
      <c r="L5" s="11"/>
      <c r="M5" s="57"/>
      <c r="N5" s="15"/>
      <c r="O5" s="97"/>
      <c r="P5" s="16"/>
    </row>
    <row r="6" spans="1:16" ht="12.75">
      <c r="A6" s="4">
        <f aca="true" t="shared" si="0" ref="A6:A35">WEEKDAY(C6)</f>
        <v>4</v>
      </c>
      <c r="B6" s="4">
        <f aca="true" t="shared" si="1" ref="B6:B35">IF(I6&lt;&gt;"-",1,0)</f>
        <v>1</v>
      </c>
      <c r="C6" s="58">
        <v>43222</v>
      </c>
      <c r="D6" s="21" t="str">
        <f aca="true" t="shared" si="2" ref="D6:D34">IF(A6=1,"domingo",IF(A6=2,"segunda",IF(A6=3,"terça",IF(A6=4,"quarta",IF(A6=5,"quinta",IF(A6=6,"sexta",IF(A6=7,"sábado",0)))))))</f>
        <v>quarta</v>
      </c>
      <c r="E6" s="2">
        <v>0</v>
      </c>
      <c r="F6" s="2">
        <v>0</v>
      </c>
      <c r="G6" s="2">
        <f aca="true" t="shared" si="3" ref="G6:H22">IF($D6="sábado","-",IF($D6="domingo","-",0))</f>
        <v>0</v>
      </c>
      <c r="H6" s="2">
        <f t="shared" si="3"/>
        <v>0</v>
      </c>
      <c r="I6" s="3">
        <f aca="true" t="shared" si="4" ref="I6:I34">IF(D6="sábado","-",IF(D6="domingo","-",(F6-E6+H6-G6)))</f>
        <v>0</v>
      </c>
      <c r="J6" s="11">
        <f aca="true" t="shared" si="5" ref="J6:J34">IF(I6="-"," ",(8/24))</f>
        <v>0.3333333333333333</v>
      </c>
      <c r="K6" s="11">
        <f aca="true" t="shared" si="6" ref="K6:K34">IF(B6=0," ",8)</f>
        <v>8</v>
      </c>
      <c r="L6" s="11"/>
      <c r="M6" s="11"/>
      <c r="N6" s="15"/>
      <c r="O6" s="97"/>
      <c r="P6" s="16"/>
    </row>
    <row r="7" spans="1:16" ht="12.75">
      <c r="A7" s="4">
        <f t="shared" si="0"/>
        <v>5</v>
      </c>
      <c r="B7" s="4">
        <f t="shared" si="1"/>
        <v>1</v>
      </c>
      <c r="C7" s="58">
        <v>43223</v>
      </c>
      <c r="D7" s="21" t="str">
        <f t="shared" si="2"/>
        <v>quinta</v>
      </c>
      <c r="E7" s="2">
        <v>0</v>
      </c>
      <c r="F7" s="2">
        <v>0</v>
      </c>
      <c r="G7" s="2">
        <f t="shared" si="3"/>
        <v>0</v>
      </c>
      <c r="H7" s="2">
        <f t="shared" si="3"/>
        <v>0</v>
      </c>
      <c r="I7" s="3">
        <f t="shared" si="4"/>
        <v>0</v>
      </c>
      <c r="J7" s="11">
        <f t="shared" si="5"/>
        <v>0.3333333333333333</v>
      </c>
      <c r="K7" s="11">
        <f t="shared" si="6"/>
        <v>8</v>
      </c>
      <c r="L7" s="11"/>
      <c r="M7" s="11"/>
      <c r="N7" s="15"/>
      <c r="O7" s="97"/>
      <c r="P7" s="16"/>
    </row>
    <row r="8" spans="1:16" ht="15" customHeight="1">
      <c r="A8" s="4">
        <f t="shared" si="0"/>
        <v>6</v>
      </c>
      <c r="B8" s="4">
        <f t="shared" si="1"/>
        <v>1</v>
      </c>
      <c r="C8" s="58">
        <v>43224</v>
      </c>
      <c r="D8" s="21" t="str">
        <f t="shared" si="2"/>
        <v>sexta</v>
      </c>
      <c r="E8" s="2">
        <v>0</v>
      </c>
      <c r="F8" s="2">
        <v>0</v>
      </c>
      <c r="G8" s="2">
        <f t="shared" si="3"/>
        <v>0</v>
      </c>
      <c r="H8" s="2">
        <f t="shared" si="3"/>
        <v>0</v>
      </c>
      <c r="I8" s="3">
        <f>IF(D8="sábado","-",IF(D8="domingo","-",(F8-E8+H8-G8)))</f>
        <v>0</v>
      </c>
      <c r="J8" s="11">
        <f t="shared" si="5"/>
        <v>0.3333333333333333</v>
      </c>
      <c r="K8" s="11">
        <f t="shared" si="6"/>
        <v>8</v>
      </c>
      <c r="L8" s="11"/>
      <c r="M8" s="11"/>
      <c r="N8" s="15"/>
      <c r="O8" s="97"/>
      <c r="P8" s="16"/>
    </row>
    <row r="9" spans="1:16" ht="15" customHeight="1">
      <c r="A9" s="4">
        <f t="shared" si="0"/>
        <v>7</v>
      </c>
      <c r="B9" s="4">
        <f t="shared" si="1"/>
        <v>1</v>
      </c>
      <c r="C9" s="58">
        <v>43225</v>
      </c>
      <c r="D9" s="59" t="str">
        <f t="shared" si="2"/>
        <v>sábado</v>
      </c>
      <c r="E9" s="2"/>
      <c r="F9" s="2"/>
      <c r="G9" s="2"/>
      <c r="H9" s="2"/>
      <c r="I9" s="3"/>
      <c r="J9" s="11">
        <f t="shared" si="5"/>
        <v>0.3333333333333333</v>
      </c>
      <c r="K9" s="11">
        <f t="shared" si="6"/>
        <v>8</v>
      </c>
      <c r="L9" s="11"/>
      <c r="M9" s="11"/>
      <c r="N9" s="15"/>
      <c r="O9" s="97"/>
      <c r="P9" s="16"/>
    </row>
    <row r="10" spans="1:16" ht="12.75">
      <c r="A10" s="4">
        <f t="shared" si="0"/>
        <v>1</v>
      </c>
      <c r="B10" s="4">
        <f t="shared" si="1"/>
        <v>1</v>
      </c>
      <c r="C10" s="58">
        <v>43226</v>
      </c>
      <c r="D10" s="59" t="str">
        <f t="shared" si="2"/>
        <v>domingo</v>
      </c>
      <c r="E10" s="2"/>
      <c r="F10" s="2"/>
      <c r="G10" s="2"/>
      <c r="H10" s="2"/>
      <c r="I10" s="3"/>
      <c r="J10" s="11">
        <f t="shared" si="5"/>
        <v>0.3333333333333333</v>
      </c>
      <c r="K10" s="11">
        <f t="shared" si="6"/>
        <v>8</v>
      </c>
      <c r="L10" s="11" t="s">
        <v>38</v>
      </c>
      <c r="M10" s="12" t="s">
        <v>38</v>
      </c>
      <c r="N10" s="15"/>
      <c r="O10" s="97"/>
      <c r="P10" s="16"/>
    </row>
    <row r="11" spans="1:16" ht="12.75">
      <c r="A11" s="4">
        <f t="shared" si="0"/>
        <v>2</v>
      </c>
      <c r="B11" s="4">
        <f t="shared" si="1"/>
        <v>1</v>
      </c>
      <c r="C11" s="58">
        <v>43227</v>
      </c>
      <c r="D11" s="74" t="str">
        <f t="shared" si="2"/>
        <v>segunda</v>
      </c>
      <c r="E11" s="2">
        <f>IF($D11="sábado","-",IF($D11="domingo","-",0))</f>
        <v>0</v>
      </c>
      <c r="F11" s="2">
        <f>IF($D11="sábado","-",IF($D11="domingo","-",0))</f>
        <v>0</v>
      </c>
      <c r="G11" s="2">
        <f t="shared" si="3"/>
        <v>0</v>
      </c>
      <c r="H11" s="2">
        <f t="shared" si="3"/>
        <v>0</v>
      </c>
      <c r="I11" s="3">
        <f t="shared" si="4"/>
        <v>0</v>
      </c>
      <c r="J11" s="11">
        <f t="shared" si="5"/>
        <v>0.3333333333333333</v>
      </c>
      <c r="K11" s="11">
        <f t="shared" si="6"/>
        <v>8</v>
      </c>
      <c r="L11" s="11"/>
      <c r="M11" s="12"/>
      <c r="N11" s="15"/>
      <c r="O11" s="97"/>
      <c r="P11" s="16"/>
    </row>
    <row r="12" spans="1:16" ht="12.75">
      <c r="A12" s="4">
        <f t="shared" si="0"/>
        <v>3</v>
      </c>
      <c r="B12" s="4">
        <f t="shared" si="1"/>
        <v>1</v>
      </c>
      <c r="C12" s="58">
        <v>43228</v>
      </c>
      <c r="D12" s="21" t="str">
        <f t="shared" si="2"/>
        <v>terça</v>
      </c>
      <c r="E12" s="2">
        <v>0</v>
      </c>
      <c r="F12" s="2">
        <v>0</v>
      </c>
      <c r="G12" s="2">
        <f t="shared" si="3"/>
        <v>0</v>
      </c>
      <c r="H12" s="2">
        <f t="shared" si="3"/>
        <v>0</v>
      </c>
      <c r="I12" s="3">
        <f t="shared" si="4"/>
        <v>0</v>
      </c>
      <c r="J12" s="11">
        <f t="shared" si="5"/>
        <v>0.3333333333333333</v>
      </c>
      <c r="K12" s="11">
        <f t="shared" si="6"/>
        <v>8</v>
      </c>
      <c r="L12" s="11"/>
      <c r="M12" s="11"/>
      <c r="N12" s="15"/>
      <c r="O12" s="97"/>
      <c r="P12" s="16"/>
    </row>
    <row r="13" spans="1:16" ht="12.75">
      <c r="A13" s="4">
        <f t="shared" si="0"/>
        <v>4</v>
      </c>
      <c r="B13" s="4">
        <f t="shared" si="1"/>
        <v>1</v>
      </c>
      <c r="C13" s="58">
        <v>43229</v>
      </c>
      <c r="D13" s="21" t="str">
        <f t="shared" si="2"/>
        <v>quarta</v>
      </c>
      <c r="E13" s="2">
        <v>0</v>
      </c>
      <c r="F13" s="2">
        <v>0</v>
      </c>
      <c r="G13" s="2">
        <f t="shared" si="3"/>
        <v>0</v>
      </c>
      <c r="H13" s="2">
        <f t="shared" si="3"/>
        <v>0</v>
      </c>
      <c r="I13" s="3">
        <f t="shared" si="4"/>
        <v>0</v>
      </c>
      <c r="J13" s="11">
        <f t="shared" si="5"/>
        <v>0.3333333333333333</v>
      </c>
      <c r="K13" s="11">
        <f t="shared" si="6"/>
        <v>8</v>
      </c>
      <c r="L13" s="11"/>
      <c r="M13" s="11"/>
      <c r="N13" s="15"/>
      <c r="O13" s="97"/>
      <c r="P13" s="16"/>
    </row>
    <row r="14" spans="1:16" ht="12.75">
      <c r="A14" s="4">
        <f t="shared" si="0"/>
        <v>5</v>
      </c>
      <c r="B14" s="4">
        <f t="shared" si="1"/>
        <v>1</v>
      </c>
      <c r="C14" s="58">
        <v>43230</v>
      </c>
      <c r="D14" s="21" t="str">
        <f t="shared" si="2"/>
        <v>quinta</v>
      </c>
      <c r="E14" s="2">
        <v>0</v>
      </c>
      <c r="F14" s="2">
        <v>0</v>
      </c>
      <c r="G14" s="2">
        <f t="shared" si="3"/>
        <v>0</v>
      </c>
      <c r="H14" s="2">
        <f t="shared" si="3"/>
        <v>0</v>
      </c>
      <c r="I14" s="3">
        <f t="shared" si="4"/>
        <v>0</v>
      </c>
      <c r="J14" s="11">
        <f t="shared" si="5"/>
        <v>0.3333333333333333</v>
      </c>
      <c r="K14" s="11">
        <f t="shared" si="6"/>
        <v>8</v>
      </c>
      <c r="L14" s="11"/>
      <c r="M14" s="11"/>
      <c r="N14" s="15"/>
      <c r="O14" s="97"/>
      <c r="P14" s="16"/>
    </row>
    <row r="15" spans="1:16" ht="12.75">
      <c r="A15" s="4">
        <f t="shared" si="0"/>
        <v>6</v>
      </c>
      <c r="B15" s="4">
        <f t="shared" si="1"/>
        <v>1</v>
      </c>
      <c r="C15" s="58">
        <v>43231</v>
      </c>
      <c r="D15" s="21" t="str">
        <f t="shared" si="2"/>
        <v>sexta</v>
      </c>
      <c r="E15" s="2">
        <v>0</v>
      </c>
      <c r="F15" s="2">
        <v>0</v>
      </c>
      <c r="G15" s="2">
        <f t="shared" si="3"/>
        <v>0</v>
      </c>
      <c r="H15" s="2">
        <f t="shared" si="3"/>
        <v>0</v>
      </c>
      <c r="I15" s="3">
        <f t="shared" si="4"/>
        <v>0</v>
      </c>
      <c r="J15" s="11">
        <f t="shared" si="5"/>
        <v>0.3333333333333333</v>
      </c>
      <c r="K15" s="11">
        <f t="shared" si="6"/>
        <v>8</v>
      </c>
      <c r="L15" s="11"/>
      <c r="M15" s="11"/>
      <c r="N15" s="15"/>
      <c r="O15" s="97"/>
      <c r="P15" s="16"/>
    </row>
    <row r="16" spans="1:17" ht="12.75">
      <c r="A16" s="4">
        <f t="shared" si="0"/>
        <v>7</v>
      </c>
      <c r="B16" s="4">
        <f t="shared" si="1"/>
        <v>1</v>
      </c>
      <c r="C16" s="58">
        <v>43232</v>
      </c>
      <c r="D16" s="59" t="str">
        <f t="shared" si="2"/>
        <v>sábado</v>
      </c>
      <c r="E16" s="2"/>
      <c r="F16" s="2"/>
      <c r="G16" s="2"/>
      <c r="H16" s="2"/>
      <c r="I16" s="3"/>
      <c r="J16" s="11">
        <f t="shared" si="5"/>
        <v>0.3333333333333333</v>
      </c>
      <c r="K16" s="11">
        <f t="shared" si="6"/>
        <v>8</v>
      </c>
      <c r="L16" s="11"/>
      <c r="M16" s="11"/>
      <c r="N16" s="15"/>
      <c r="O16" s="97"/>
      <c r="P16" s="16"/>
      <c r="Q16" s="4" t="s">
        <v>53</v>
      </c>
    </row>
    <row r="17" spans="1:16" ht="12.75">
      <c r="A17" s="4">
        <f t="shared" si="0"/>
        <v>1</v>
      </c>
      <c r="B17" s="4">
        <f t="shared" si="1"/>
        <v>1</v>
      </c>
      <c r="C17" s="58">
        <v>43233</v>
      </c>
      <c r="D17" s="59" t="str">
        <f t="shared" si="2"/>
        <v>domingo</v>
      </c>
      <c r="E17" s="2"/>
      <c r="F17" s="2"/>
      <c r="G17" s="2"/>
      <c r="H17" s="2"/>
      <c r="I17" s="3"/>
      <c r="J17" s="11">
        <f t="shared" si="5"/>
        <v>0.3333333333333333</v>
      </c>
      <c r="K17" s="11">
        <f t="shared" si="6"/>
        <v>8</v>
      </c>
      <c r="L17" s="11"/>
      <c r="M17" s="12"/>
      <c r="N17" s="15"/>
      <c r="O17" s="97"/>
      <c r="P17" s="16"/>
    </row>
    <row r="18" spans="1:16" ht="12.75">
      <c r="A18" s="4">
        <f t="shared" si="0"/>
        <v>2</v>
      </c>
      <c r="B18" s="4">
        <f t="shared" si="1"/>
        <v>1</v>
      </c>
      <c r="C18" s="58">
        <v>43234</v>
      </c>
      <c r="D18" s="74" t="str">
        <f t="shared" si="2"/>
        <v>segunda</v>
      </c>
      <c r="E18" s="2">
        <f>IF($D18="sábado","-",IF($D18="domingo","-",0))</f>
        <v>0</v>
      </c>
      <c r="F18" s="2">
        <f>IF($D18="sábado","-",IF($D18="domingo","-",0))</f>
        <v>0</v>
      </c>
      <c r="G18" s="2">
        <f t="shared" si="3"/>
        <v>0</v>
      </c>
      <c r="H18" s="2">
        <f t="shared" si="3"/>
        <v>0</v>
      </c>
      <c r="I18" s="3">
        <f t="shared" si="4"/>
        <v>0</v>
      </c>
      <c r="J18" s="11">
        <f t="shared" si="5"/>
        <v>0.3333333333333333</v>
      </c>
      <c r="K18" s="11">
        <f t="shared" si="6"/>
        <v>8</v>
      </c>
      <c r="L18" s="11"/>
      <c r="M18" s="12"/>
      <c r="N18" s="15"/>
      <c r="O18" s="97"/>
      <c r="P18" s="16"/>
    </row>
    <row r="19" spans="1:16" ht="12.75">
      <c r="A19" s="4">
        <f t="shared" si="0"/>
        <v>3</v>
      </c>
      <c r="B19" s="4">
        <f t="shared" si="1"/>
        <v>1</v>
      </c>
      <c r="C19" s="58">
        <v>43235</v>
      </c>
      <c r="D19" s="21" t="str">
        <f t="shared" si="2"/>
        <v>terça</v>
      </c>
      <c r="E19" s="2">
        <v>0</v>
      </c>
      <c r="F19" s="2">
        <v>0</v>
      </c>
      <c r="G19" s="2">
        <f t="shared" si="3"/>
        <v>0</v>
      </c>
      <c r="H19" s="2">
        <f t="shared" si="3"/>
        <v>0</v>
      </c>
      <c r="I19" s="3">
        <f t="shared" si="4"/>
        <v>0</v>
      </c>
      <c r="J19" s="11">
        <f t="shared" si="5"/>
        <v>0.3333333333333333</v>
      </c>
      <c r="K19" s="11">
        <f t="shared" si="6"/>
        <v>8</v>
      </c>
      <c r="L19" s="11"/>
      <c r="M19" s="11"/>
      <c r="N19" s="15"/>
      <c r="O19" s="97"/>
      <c r="P19" s="16"/>
    </row>
    <row r="20" spans="1:16" ht="12.75">
      <c r="A20" s="4">
        <f t="shared" si="0"/>
        <v>4</v>
      </c>
      <c r="B20" s="4">
        <f t="shared" si="1"/>
        <v>1</v>
      </c>
      <c r="C20" s="58">
        <v>43236</v>
      </c>
      <c r="D20" s="21" t="str">
        <f t="shared" si="2"/>
        <v>quarta</v>
      </c>
      <c r="E20" s="2">
        <v>0</v>
      </c>
      <c r="F20" s="2">
        <v>0</v>
      </c>
      <c r="G20" s="2">
        <f t="shared" si="3"/>
        <v>0</v>
      </c>
      <c r="H20" s="2">
        <f t="shared" si="3"/>
        <v>0</v>
      </c>
      <c r="I20" s="3">
        <f t="shared" si="4"/>
        <v>0</v>
      </c>
      <c r="J20" s="11">
        <f t="shared" si="5"/>
        <v>0.3333333333333333</v>
      </c>
      <c r="K20" s="11">
        <f t="shared" si="6"/>
        <v>8</v>
      </c>
      <c r="L20" s="11"/>
      <c r="M20" s="11"/>
      <c r="N20" s="15"/>
      <c r="O20" s="97"/>
      <c r="P20" s="16"/>
    </row>
    <row r="21" spans="1:16" ht="12.75">
      <c r="A21" s="4">
        <f t="shared" si="0"/>
        <v>5</v>
      </c>
      <c r="B21" s="4">
        <f t="shared" si="1"/>
        <v>1</v>
      </c>
      <c r="C21" s="58">
        <v>43237</v>
      </c>
      <c r="D21" s="21" t="str">
        <f t="shared" si="2"/>
        <v>quinta</v>
      </c>
      <c r="E21" s="2">
        <v>0</v>
      </c>
      <c r="F21" s="2">
        <v>0</v>
      </c>
      <c r="G21" s="2">
        <f t="shared" si="3"/>
        <v>0</v>
      </c>
      <c r="H21" s="2">
        <f t="shared" si="3"/>
        <v>0</v>
      </c>
      <c r="I21" s="3">
        <f t="shared" si="4"/>
        <v>0</v>
      </c>
      <c r="J21" s="11">
        <f t="shared" si="5"/>
        <v>0.3333333333333333</v>
      </c>
      <c r="K21" s="11">
        <f t="shared" si="6"/>
        <v>8</v>
      </c>
      <c r="L21" s="11"/>
      <c r="M21" s="11"/>
      <c r="N21" s="15"/>
      <c r="O21" s="97"/>
      <c r="P21" s="16"/>
    </row>
    <row r="22" spans="1:16" ht="12.75">
      <c r="A22" s="4">
        <f t="shared" si="0"/>
        <v>6</v>
      </c>
      <c r="B22" s="4">
        <f t="shared" si="1"/>
        <v>1</v>
      </c>
      <c r="C22" s="58">
        <v>43238</v>
      </c>
      <c r="D22" s="21" t="str">
        <f t="shared" si="2"/>
        <v>sexta</v>
      </c>
      <c r="E22" s="2">
        <v>0</v>
      </c>
      <c r="F22" s="2">
        <v>0</v>
      </c>
      <c r="G22" s="2">
        <f t="shared" si="3"/>
        <v>0</v>
      </c>
      <c r="H22" s="2">
        <f t="shared" si="3"/>
        <v>0</v>
      </c>
      <c r="I22" s="3">
        <f t="shared" si="4"/>
        <v>0</v>
      </c>
      <c r="J22" s="11">
        <f t="shared" si="5"/>
        <v>0.3333333333333333</v>
      </c>
      <c r="K22" s="11">
        <f t="shared" si="6"/>
        <v>8</v>
      </c>
      <c r="L22" s="11"/>
      <c r="M22" s="11"/>
      <c r="N22" s="15"/>
      <c r="O22" s="97"/>
      <c r="P22" s="16"/>
    </row>
    <row r="23" spans="1:16" ht="12.75">
      <c r="A23" s="4">
        <f t="shared" si="0"/>
        <v>7</v>
      </c>
      <c r="B23" s="4">
        <f t="shared" si="1"/>
        <v>1</v>
      </c>
      <c r="C23" s="58">
        <v>43239</v>
      </c>
      <c r="D23" s="59" t="str">
        <f t="shared" si="2"/>
        <v>sábado</v>
      </c>
      <c r="E23" s="2"/>
      <c r="F23" s="2"/>
      <c r="G23" s="2"/>
      <c r="H23" s="2"/>
      <c r="I23" s="3"/>
      <c r="J23" s="11">
        <f>IF(I23="-"," ",(8/24))</f>
        <v>0.3333333333333333</v>
      </c>
      <c r="K23" s="11">
        <f>IF(B23=0," ",8)</f>
        <v>8</v>
      </c>
      <c r="L23" s="11"/>
      <c r="M23" s="11"/>
      <c r="N23" s="15"/>
      <c r="O23" s="97"/>
      <c r="P23" s="16"/>
    </row>
    <row r="24" spans="1:16" ht="12.75">
      <c r="A24" s="4">
        <f t="shared" si="0"/>
        <v>1</v>
      </c>
      <c r="B24" s="4">
        <f t="shared" si="1"/>
        <v>1</v>
      </c>
      <c r="C24" s="58">
        <v>43240</v>
      </c>
      <c r="D24" s="59" t="str">
        <f t="shared" si="2"/>
        <v>domingo</v>
      </c>
      <c r="E24" s="2"/>
      <c r="F24" s="2"/>
      <c r="G24" s="2"/>
      <c r="H24" s="2"/>
      <c r="I24" s="3"/>
      <c r="J24" s="11">
        <f>IF(I24="-"," ",(8/24))</f>
        <v>0.3333333333333333</v>
      </c>
      <c r="K24" s="11">
        <f>IF(B24=0," ",8)</f>
        <v>8</v>
      </c>
      <c r="L24" s="11"/>
      <c r="M24" s="12"/>
      <c r="N24" s="15"/>
      <c r="O24" s="97"/>
      <c r="P24" s="16"/>
    </row>
    <row r="25" spans="1:16" ht="12.75">
      <c r="A25" s="4">
        <f t="shared" si="0"/>
        <v>2</v>
      </c>
      <c r="B25" s="4">
        <f t="shared" si="1"/>
        <v>1</v>
      </c>
      <c r="C25" s="58">
        <v>43241</v>
      </c>
      <c r="D25" s="74" t="str">
        <f t="shared" si="2"/>
        <v>segunda</v>
      </c>
      <c r="E25" s="2">
        <f>IF($D25="sábado","-",IF($D25="domingo","-",0))</f>
        <v>0</v>
      </c>
      <c r="F25" s="2">
        <f>IF($D25="sábado","-",IF($D25="domingo","-",0))</f>
        <v>0</v>
      </c>
      <c r="G25" s="2">
        <f>IF($D25="sábado","-",IF($D25="domingo","-",0))</f>
        <v>0</v>
      </c>
      <c r="H25" s="2">
        <f>IF($D25="sábado","-",IF($D25="domingo","-",0))</f>
        <v>0</v>
      </c>
      <c r="I25" s="3">
        <f t="shared" si="4"/>
        <v>0</v>
      </c>
      <c r="J25" s="11">
        <f t="shared" si="5"/>
        <v>0.3333333333333333</v>
      </c>
      <c r="K25" s="11">
        <f t="shared" si="6"/>
        <v>8</v>
      </c>
      <c r="L25" s="11"/>
      <c r="M25" s="12"/>
      <c r="N25" s="15"/>
      <c r="O25" s="97"/>
      <c r="P25" s="16"/>
    </row>
    <row r="26" spans="1:16" ht="12.75">
      <c r="A26" s="4">
        <f t="shared" si="0"/>
        <v>3</v>
      </c>
      <c r="B26" s="4">
        <f t="shared" si="1"/>
        <v>1</v>
      </c>
      <c r="C26" s="58">
        <v>43242</v>
      </c>
      <c r="D26" s="21" t="str">
        <f t="shared" si="2"/>
        <v>terça</v>
      </c>
      <c r="E26" s="2">
        <v>0</v>
      </c>
      <c r="F26" s="2">
        <v>0</v>
      </c>
      <c r="G26" s="2">
        <f aca="true" t="shared" si="7" ref="G26:H34">IF($D26="sábado","-",IF($D26="domingo","-",0))</f>
        <v>0</v>
      </c>
      <c r="H26" s="2">
        <f t="shared" si="7"/>
        <v>0</v>
      </c>
      <c r="I26" s="3">
        <f t="shared" si="4"/>
        <v>0</v>
      </c>
      <c r="J26" s="11">
        <f t="shared" si="5"/>
        <v>0.3333333333333333</v>
      </c>
      <c r="K26" s="11">
        <f t="shared" si="6"/>
        <v>8</v>
      </c>
      <c r="L26" s="11"/>
      <c r="M26" s="11"/>
      <c r="N26" s="15"/>
      <c r="O26" s="97"/>
      <c r="P26" s="16"/>
    </row>
    <row r="27" spans="1:16" ht="12.75">
      <c r="A27" s="4">
        <f t="shared" si="0"/>
        <v>4</v>
      </c>
      <c r="B27" s="4">
        <f t="shared" si="1"/>
        <v>1</v>
      </c>
      <c r="C27" s="58">
        <v>43243</v>
      </c>
      <c r="D27" s="21" t="str">
        <f t="shared" si="2"/>
        <v>quarta</v>
      </c>
      <c r="E27" s="2">
        <v>0</v>
      </c>
      <c r="F27" s="2">
        <v>0</v>
      </c>
      <c r="G27" s="2">
        <f t="shared" si="7"/>
        <v>0</v>
      </c>
      <c r="H27" s="2">
        <f t="shared" si="7"/>
        <v>0</v>
      </c>
      <c r="I27" s="3">
        <f t="shared" si="4"/>
        <v>0</v>
      </c>
      <c r="J27" s="11">
        <f t="shared" si="5"/>
        <v>0.3333333333333333</v>
      </c>
      <c r="K27" s="11">
        <f t="shared" si="6"/>
        <v>8</v>
      </c>
      <c r="L27" s="11"/>
      <c r="M27" s="11"/>
      <c r="N27" s="15"/>
      <c r="O27" s="97"/>
      <c r="P27" s="16"/>
    </row>
    <row r="28" spans="1:16" ht="12.75">
      <c r="A28" s="4">
        <f t="shared" si="0"/>
        <v>5</v>
      </c>
      <c r="B28" s="4">
        <f t="shared" si="1"/>
        <v>1</v>
      </c>
      <c r="C28" s="58">
        <v>43244</v>
      </c>
      <c r="D28" s="21" t="str">
        <f t="shared" si="2"/>
        <v>quinta</v>
      </c>
      <c r="E28" s="2">
        <v>0</v>
      </c>
      <c r="F28" s="2">
        <v>0</v>
      </c>
      <c r="G28" s="2">
        <f t="shared" si="7"/>
        <v>0</v>
      </c>
      <c r="H28" s="2">
        <f t="shared" si="7"/>
        <v>0</v>
      </c>
      <c r="I28" s="3">
        <f t="shared" si="4"/>
        <v>0</v>
      </c>
      <c r="J28" s="11">
        <f t="shared" si="5"/>
        <v>0.3333333333333333</v>
      </c>
      <c r="K28" s="11">
        <f t="shared" si="6"/>
        <v>8</v>
      </c>
      <c r="L28" s="11"/>
      <c r="M28" s="11"/>
      <c r="N28" s="15"/>
      <c r="O28" s="97"/>
      <c r="P28" s="16"/>
    </row>
    <row r="29" spans="1:16" ht="12.75">
      <c r="A29" s="4">
        <f t="shared" si="0"/>
        <v>6</v>
      </c>
      <c r="B29" s="4">
        <f t="shared" si="1"/>
        <v>1</v>
      </c>
      <c r="C29" s="58">
        <v>43245</v>
      </c>
      <c r="D29" s="21" t="str">
        <f t="shared" si="2"/>
        <v>sexta</v>
      </c>
      <c r="E29" s="2">
        <v>0</v>
      </c>
      <c r="F29" s="2">
        <v>0</v>
      </c>
      <c r="G29" s="2">
        <f t="shared" si="7"/>
        <v>0</v>
      </c>
      <c r="H29" s="2">
        <f t="shared" si="7"/>
        <v>0</v>
      </c>
      <c r="I29" s="3">
        <f t="shared" si="4"/>
        <v>0</v>
      </c>
      <c r="J29" s="11">
        <f t="shared" si="5"/>
        <v>0.3333333333333333</v>
      </c>
      <c r="K29" s="11">
        <f t="shared" si="6"/>
        <v>8</v>
      </c>
      <c r="L29" s="11"/>
      <c r="M29" s="11"/>
      <c r="N29" s="15"/>
      <c r="O29" s="97"/>
      <c r="P29" s="16"/>
    </row>
    <row r="30" spans="1:16" ht="12.75">
      <c r="A30" s="4">
        <f t="shared" si="0"/>
        <v>7</v>
      </c>
      <c r="B30" s="4">
        <f t="shared" si="1"/>
        <v>1</v>
      </c>
      <c r="C30" s="58">
        <v>43246</v>
      </c>
      <c r="D30" s="59" t="str">
        <f t="shared" si="2"/>
        <v>sábado</v>
      </c>
      <c r="E30" s="2"/>
      <c r="F30" s="2"/>
      <c r="G30" s="2"/>
      <c r="H30" s="2"/>
      <c r="I30" s="3"/>
      <c r="J30" s="11">
        <f t="shared" si="5"/>
        <v>0.3333333333333333</v>
      </c>
      <c r="K30" s="11">
        <f t="shared" si="6"/>
        <v>8</v>
      </c>
      <c r="L30" s="11"/>
      <c r="M30" s="11"/>
      <c r="N30" s="15"/>
      <c r="O30" s="97"/>
      <c r="P30" s="16"/>
    </row>
    <row r="31" spans="1:16" ht="12.75">
      <c r="A31" s="4">
        <f t="shared" si="0"/>
        <v>1</v>
      </c>
      <c r="B31" s="4">
        <f t="shared" si="1"/>
        <v>1</v>
      </c>
      <c r="C31" s="58">
        <v>43247</v>
      </c>
      <c r="D31" s="59" t="str">
        <f t="shared" si="2"/>
        <v>domingo</v>
      </c>
      <c r="E31" s="2"/>
      <c r="F31" s="2"/>
      <c r="G31" s="2"/>
      <c r="H31" s="2"/>
      <c r="I31" s="3"/>
      <c r="J31" s="11">
        <f t="shared" si="5"/>
        <v>0.3333333333333333</v>
      </c>
      <c r="K31" s="11">
        <f t="shared" si="6"/>
        <v>8</v>
      </c>
      <c r="L31" s="11"/>
      <c r="M31" s="11"/>
      <c r="N31" s="15"/>
      <c r="O31" s="97"/>
      <c r="P31" s="16"/>
    </row>
    <row r="32" spans="1:16" ht="12.75">
      <c r="A32" s="4">
        <f t="shared" si="0"/>
        <v>2</v>
      </c>
      <c r="B32" s="4">
        <f t="shared" si="1"/>
        <v>1</v>
      </c>
      <c r="C32" s="58">
        <v>43248</v>
      </c>
      <c r="D32" s="74" t="str">
        <f t="shared" si="2"/>
        <v>segunda</v>
      </c>
      <c r="E32" s="2">
        <f>IF($D32="sábado","-",IF($D32="domingo","-",0))</f>
        <v>0</v>
      </c>
      <c r="F32" s="2">
        <f>IF($D32="sábado","-",IF($D32="domingo","-",0))</f>
        <v>0</v>
      </c>
      <c r="G32" s="2">
        <f t="shared" si="7"/>
        <v>0</v>
      </c>
      <c r="H32" s="2">
        <f t="shared" si="7"/>
        <v>0</v>
      </c>
      <c r="I32" s="3">
        <f t="shared" si="4"/>
        <v>0</v>
      </c>
      <c r="J32" s="11">
        <f t="shared" si="5"/>
        <v>0.3333333333333333</v>
      </c>
      <c r="K32" s="11">
        <f t="shared" si="6"/>
        <v>8</v>
      </c>
      <c r="L32" s="11"/>
      <c r="M32" s="11"/>
      <c r="N32" s="15"/>
      <c r="O32" s="97"/>
      <c r="P32" s="16"/>
    </row>
    <row r="33" spans="1:16" ht="12.75">
      <c r="A33" s="4">
        <f t="shared" si="0"/>
        <v>3</v>
      </c>
      <c r="B33" s="4">
        <f t="shared" si="1"/>
        <v>1</v>
      </c>
      <c r="C33" s="58">
        <v>43249</v>
      </c>
      <c r="D33" s="21" t="str">
        <f t="shared" si="2"/>
        <v>terça</v>
      </c>
      <c r="E33" s="2">
        <v>0</v>
      </c>
      <c r="F33" s="2">
        <v>0</v>
      </c>
      <c r="G33" s="2">
        <f t="shared" si="7"/>
        <v>0</v>
      </c>
      <c r="H33" s="2">
        <f t="shared" si="7"/>
        <v>0</v>
      </c>
      <c r="I33" s="3">
        <f t="shared" si="4"/>
        <v>0</v>
      </c>
      <c r="J33" s="11">
        <f t="shared" si="5"/>
        <v>0.3333333333333333</v>
      </c>
      <c r="K33" s="11">
        <f t="shared" si="6"/>
        <v>8</v>
      </c>
      <c r="L33" s="11"/>
      <c r="M33" s="11"/>
      <c r="N33" s="15"/>
      <c r="O33" s="97"/>
      <c r="P33" s="16"/>
    </row>
    <row r="34" spans="1:16" ht="12.75">
      <c r="A34" s="4">
        <f t="shared" si="0"/>
        <v>4</v>
      </c>
      <c r="B34" s="4">
        <f t="shared" si="1"/>
        <v>1</v>
      </c>
      <c r="C34" s="58">
        <v>43250</v>
      </c>
      <c r="D34" s="21" t="str">
        <f t="shared" si="2"/>
        <v>quarta</v>
      </c>
      <c r="E34" s="2">
        <v>0</v>
      </c>
      <c r="F34" s="2">
        <v>0</v>
      </c>
      <c r="G34" s="2">
        <f t="shared" si="7"/>
        <v>0</v>
      </c>
      <c r="H34" s="2">
        <f t="shared" si="7"/>
        <v>0</v>
      </c>
      <c r="I34" s="3">
        <f t="shared" si="4"/>
        <v>0</v>
      </c>
      <c r="J34" s="11">
        <f t="shared" si="5"/>
        <v>0.3333333333333333</v>
      </c>
      <c r="K34" s="11">
        <f t="shared" si="6"/>
        <v>8</v>
      </c>
      <c r="L34" s="11"/>
      <c r="M34" s="11"/>
      <c r="N34" s="15"/>
      <c r="O34" s="97"/>
      <c r="P34" s="17"/>
    </row>
    <row r="35" spans="1:16" ht="12.75">
      <c r="A35" s="4">
        <f t="shared" si="0"/>
        <v>5</v>
      </c>
      <c r="B35" s="4">
        <f t="shared" si="1"/>
        <v>1</v>
      </c>
      <c r="C35" s="58">
        <v>43251</v>
      </c>
      <c r="D35" s="59" t="str">
        <f>IF(A35=1,"domingo",IF(A35=2,"segunda",IF(A35=3,"terça",IF(A35=4,"quarta",IF(A35=5,"quinta",IF(A35=6,"sexta",IF(A35=7,"sábado",0)))))))</f>
        <v>quinta</v>
      </c>
      <c r="E35" s="78" t="s">
        <v>65</v>
      </c>
      <c r="F35" s="79"/>
      <c r="G35" s="79"/>
      <c r="H35" s="79"/>
      <c r="I35" s="80"/>
      <c r="J35" s="11"/>
      <c r="K35" s="11"/>
      <c r="L35" s="11"/>
      <c r="M35" s="12"/>
      <c r="N35" s="15"/>
      <c r="O35" s="98"/>
      <c r="P35" s="17"/>
    </row>
    <row r="36" spans="1:16" s="25" customFormat="1" ht="25.5">
      <c r="A36" s="22"/>
      <c r="B36" s="22"/>
      <c r="C36" s="51"/>
      <c r="D36" s="51" t="s">
        <v>35</v>
      </c>
      <c r="E36" s="51" t="s">
        <v>4</v>
      </c>
      <c r="F36" s="51" t="s">
        <v>5</v>
      </c>
      <c r="G36" s="51"/>
      <c r="H36" s="51"/>
      <c r="I36" s="51" t="s">
        <v>6</v>
      </c>
      <c r="J36" s="24"/>
      <c r="K36" s="24"/>
      <c r="L36" s="24"/>
      <c r="M36" s="51"/>
      <c r="N36" s="81" t="s">
        <v>19</v>
      </c>
      <c r="O36" s="81"/>
      <c r="P36" s="81"/>
    </row>
    <row r="37" spans="2:16" s="22" customFormat="1" ht="12.75">
      <c r="B37" s="22">
        <f>(E37+(E37/60))</f>
        <v>0.33888888888888885</v>
      </c>
      <c r="C37" s="26"/>
      <c r="D37" s="26">
        <v>21</v>
      </c>
      <c r="E37" s="27">
        <v>0.3333333333333333</v>
      </c>
      <c r="F37" s="28">
        <f>E37*D37</f>
        <v>7</v>
      </c>
      <c r="G37" s="29"/>
      <c r="H37" s="29"/>
      <c r="I37" s="28">
        <f>SUM(I5:I35)</f>
        <v>0</v>
      </c>
      <c r="J37" s="30">
        <f>SUM(J5:J35)</f>
        <v>9.666666666666666</v>
      </c>
      <c r="K37" s="30">
        <f>SUM(K5:K35)</f>
        <v>232</v>
      </c>
      <c r="L37" s="30"/>
      <c r="M37" s="29"/>
      <c r="N37" s="82" t="str">
        <f>IF(N38=0,"Correto","Pendente")</f>
        <v>Pendente</v>
      </c>
      <c r="O37" s="83"/>
      <c r="P37" s="84"/>
    </row>
    <row r="38" spans="2:16" s="22" customFormat="1" ht="12.75">
      <c r="B38" s="22">
        <f>B37*D37</f>
        <v>7.116666666666666</v>
      </c>
      <c r="C38" s="31"/>
      <c r="D38" s="32"/>
      <c r="E38" s="33"/>
      <c r="F38" s="33"/>
      <c r="G38" s="33"/>
      <c r="H38" s="33"/>
      <c r="I38" s="33"/>
      <c r="J38" s="34">
        <f>J37*24</f>
        <v>232</v>
      </c>
      <c r="K38" s="34"/>
      <c r="L38" s="34"/>
      <c r="M38" s="35"/>
      <c r="N38" s="47">
        <f>F37-I37</f>
        <v>7</v>
      </c>
      <c r="O38" s="36"/>
      <c r="P38" s="36"/>
    </row>
    <row r="39" spans="2:16" ht="22.5" customHeight="1">
      <c r="B39" s="18"/>
      <c r="C39" s="85" t="s">
        <v>57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7"/>
    </row>
  </sheetData>
  <sheetProtection selectLockedCells="1"/>
  <mergeCells count="11">
    <mergeCell ref="E35:I35"/>
    <mergeCell ref="O4:O35"/>
    <mergeCell ref="N36:P36"/>
    <mergeCell ref="N37:P37"/>
    <mergeCell ref="C39:P39"/>
    <mergeCell ref="C1:P1"/>
    <mergeCell ref="C2:L2"/>
    <mergeCell ref="C3:I3"/>
    <mergeCell ref="L3:M3"/>
    <mergeCell ref="N3:P3"/>
    <mergeCell ref="E5:I5"/>
  </mergeCells>
  <dataValidations count="2">
    <dataValidation type="list" allowBlank="1" showInputMessage="1" showErrorMessage="1" sqref="L24">
      <formula1>sábado_letivo</formula1>
    </dataValidation>
    <dataValidation type="list" allowBlank="1" showInputMessage="1" showErrorMessage="1" sqref="L12:M16 L19:M23 L5:L9 M6:M9 L26:M34">
      <formula1>Atividade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C11">
      <selection activeCell="L32" sqref="L32"/>
    </sheetView>
  </sheetViews>
  <sheetFormatPr defaultColWidth="9.140625" defaultRowHeight="15"/>
  <cols>
    <col min="1" max="1" width="0" style="4" hidden="1" customWidth="1"/>
    <col min="2" max="2" width="12.00390625" style="4" hidden="1" customWidth="1"/>
    <col min="3" max="3" width="7.421875" style="4" customWidth="1"/>
    <col min="4" max="4" width="8.8515625" style="4" customWidth="1"/>
    <col min="5" max="5" width="10.8515625" style="19" customWidth="1"/>
    <col min="6" max="6" width="9.8515625" style="19" customWidth="1"/>
    <col min="7" max="8" width="10.140625" style="19" customWidth="1"/>
    <col min="9" max="9" width="12.421875" style="19" customWidth="1"/>
    <col min="10" max="10" width="12.00390625" style="20" hidden="1" customWidth="1"/>
    <col min="11" max="11" width="4.00390625" style="20" hidden="1" customWidth="1"/>
    <col min="12" max="12" width="38.8515625" style="20" customWidth="1"/>
    <col min="13" max="13" width="38.421875" style="4" customWidth="1"/>
    <col min="14" max="14" width="10.140625" style="4" bestFit="1" customWidth="1"/>
    <col min="15" max="15" width="2.00390625" style="4" customWidth="1"/>
    <col min="16" max="16" width="10.140625" style="4" bestFit="1" customWidth="1"/>
    <col min="17" max="16384" width="9.140625" style="4" customWidth="1"/>
  </cols>
  <sheetData>
    <row r="1" spans="3:16" ht="12.75">
      <c r="C1" s="88" t="s">
        <v>12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3:16" ht="14.25" customHeight="1">
      <c r="C2" s="85" t="s">
        <v>9</v>
      </c>
      <c r="D2" s="86"/>
      <c r="E2" s="86"/>
      <c r="F2" s="86"/>
      <c r="G2" s="86"/>
      <c r="H2" s="86"/>
      <c r="I2" s="86"/>
      <c r="J2" s="86"/>
      <c r="K2" s="86"/>
      <c r="L2" s="87"/>
      <c r="M2" s="45" t="s">
        <v>10</v>
      </c>
      <c r="N2" s="7">
        <f>C5</f>
        <v>43252</v>
      </c>
      <c r="O2" s="5" t="s">
        <v>11</v>
      </c>
      <c r="P2" s="7">
        <f>C34</f>
        <v>43281</v>
      </c>
    </row>
    <row r="3" spans="3:17" s="8" customFormat="1" ht="14.25" customHeight="1">
      <c r="C3" s="89" t="s">
        <v>22</v>
      </c>
      <c r="D3" s="90"/>
      <c r="E3" s="90"/>
      <c r="F3" s="90"/>
      <c r="G3" s="90"/>
      <c r="H3" s="90"/>
      <c r="I3" s="91"/>
      <c r="J3" s="9"/>
      <c r="K3" s="9"/>
      <c r="L3" s="92" t="s">
        <v>21</v>
      </c>
      <c r="M3" s="93"/>
      <c r="N3" s="94" t="s">
        <v>20</v>
      </c>
      <c r="O3" s="95"/>
      <c r="P3" s="94"/>
      <c r="Q3" s="10"/>
    </row>
    <row r="4" spans="3:16" ht="12.75">
      <c r="C4" s="5"/>
      <c r="D4" s="5"/>
      <c r="E4" s="1" t="s">
        <v>0</v>
      </c>
      <c r="F4" s="1" t="s">
        <v>1</v>
      </c>
      <c r="G4" s="1" t="s">
        <v>0</v>
      </c>
      <c r="H4" s="1" t="s">
        <v>1</v>
      </c>
      <c r="I4" s="1" t="s">
        <v>2</v>
      </c>
      <c r="J4" s="11"/>
      <c r="K4" s="11" t="str">
        <f>IF(J4=0," ",8)</f>
        <v> </v>
      </c>
      <c r="L4" s="6" t="s">
        <v>23</v>
      </c>
      <c r="M4" s="46" t="s">
        <v>24</v>
      </c>
      <c r="N4" s="13" t="s">
        <v>7</v>
      </c>
      <c r="O4" s="96"/>
      <c r="P4" s="14" t="s">
        <v>8</v>
      </c>
    </row>
    <row r="5" spans="1:16" ht="12.75">
      <c r="A5" s="4">
        <f>WEEKDAY(C5)</f>
        <v>6</v>
      </c>
      <c r="B5" s="4">
        <f>IF(I5&lt;&gt;"-",1,0)</f>
        <v>1</v>
      </c>
      <c r="C5" s="48">
        <v>43252</v>
      </c>
      <c r="D5" s="59" t="str">
        <f>IF(A5=1,"domingo",IF(A5=2,"segunda",IF(A5=3,"terça",IF(A5=4,"quarta",IF(A5=5,"quinta",IF(A5=6,"sexta",IF(A5=7,"sábado",0)))))))</f>
        <v>sexta</v>
      </c>
      <c r="E5" s="78" t="s">
        <v>66</v>
      </c>
      <c r="F5" s="79"/>
      <c r="G5" s="79"/>
      <c r="H5" s="79"/>
      <c r="I5" s="80"/>
      <c r="J5" s="11">
        <f>IF(I5="-"," ",(8/24))</f>
        <v>0.3333333333333333</v>
      </c>
      <c r="K5" s="11">
        <f>IF(B5=0," ",8)</f>
        <v>8</v>
      </c>
      <c r="L5" s="11"/>
      <c r="M5" s="11"/>
      <c r="N5" s="15"/>
      <c r="O5" s="97"/>
      <c r="P5" s="16"/>
    </row>
    <row r="6" spans="1:16" ht="12.75">
      <c r="A6" s="4">
        <f aca="true" t="shared" si="0" ref="A6:A34">WEEKDAY(C6)</f>
        <v>7</v>
      </c>
      <c r="B6" s="4">
        <f aca="true" t="shared" si="1" ref="B6:B34">IF(I6&lt;&gt;"-",1,0)</f>
        <v>0</v>
      </c>
      <c r="C6" s="48">
        <v>43253</v>
      </c>
      <c r="D6" s="59" t="str">
        <f aca="true" t="shared" si="2" ref="D6:D34">IF(A6=1,"domingo",IF(A6=2,"segunda",IF(A6=3,"terça",IF(A6=4,"quarta",IF(A6=5,"quinta",IF(A6=6,"sexta",IF(A6=7,"sábado",0)))))))</f>
        <v>sábado</v>
      </c>
      <c r="E6" s="2" t="str">
        <f aca="true" t="shared" si="3" ref="E6:H34">IF($D6="sábado","-",IF($D6="domingo","-",0))</f>
        <v>-</v>
      </c>
      <c r="F6" s="2" t="str">
        <f t="shared" si="3"/>
        <v>-</v>
      </c>
      <c r="G6" s="2" t="str">
        <f t="shared" si="3"/>
        <v>-</v>
      </c>
      <c r="H6" s="2" t="str">
        <f t="shared" si="3"/>
        <v>-</v>
      </c>
      <c r="I6" s="3" t="str">
        <f aca="true" t="shared" si="4" ref="I6:I34">IF(D6="sábado","-",IF(D6="domingo","-",(F6-E6+H6-G6)))</f>
        <v>-</v>
      </c>
      <c r="J6" s="11" t="str">
        <f aca="true" t="shared" si="5" ref="J6:J34">IF(I6="-"," ",(8/24))</f>
        <v> </v>
      </c>
      <c r="K6" s="11" t="str">
        <f aca="true" t="shared" si="6" ref="K6:K34">IF(B6=0," ",8)</f>
        <v> </v>
      </c>
      <c r="L6" s="11"/>
      <c r="M6" s="11"/>
      <c r="N6" s="15"/>
      <c r="O6" s="97"/>
      <c r="P6" s="16"/>
    </row>
    <row r="7" spans="1:16" ht="12.75">
      <c r="A7" s="4">
        <f t="shared" si="0"/>
        <v>1</v>
      </c>
      <c r="B7" s="4">
        <f t="shared" si="1"/>
        <v>0</v>
      </c>
      <c r="C7" s="48">
        <v>43254</v>
      </c>
      <c r="D7" s="59" t="str">
        <f t="shared" si="2"/>
        <v>domingo</v>
      </c>
      <c r="E7" s="2" t="str">
        <f t="shared" si="3"/>
        <v>-</v>
      </c>
      <c r="F7" s="2" t="str">
        <f t="shared" si="3"/>
        <v>-</v>
      </c>
      <c r="G7" s="2" t="str">
        <f t="shared" si="3"/>
        <v>-</v>
      </c>
      <c r="H7" s="2" t="str">
        <f t="shared" si="3"/>
        <v>-</v>
      </c>
      <c r="I7" s="3" t="str">
        <f t="shared" si="4"/>
        <v>-</v>
      </c>
      <c r="J7" s="11" t="str">
        <f t="shared" si="5"/>
        <v> </v>
      </c>
      <c r="K7" s="11" t="str">
        <f t="shared" si="6"/>
        <v> </v>
      </c>
      <c r="L7" s="11"/>
      <c r="M7" s="11"/>
      <c r="N7" s="15"/>
      <c r="O7" s="97"/>
      <c r="P7" s="16"/>
    </row>
    <row r="8" spans="1:16" ht="15" customHeight="1">
      <c r="A8" s="4">
        <f t="shared" si="0"/>
        <v>2</v>
      </c>
      <c r="B8" s="4">
        <f t="shared" si="1"/>
        <v>1</v>
      </c>
      <c r="C8" s="48">
        <v>43255</v>
      </c>
      <c r="D8" s="21" t="str">
        <f t="shared" si="2"/>
        <v>segunda</v>
      </c>
      <c r="E8" s="2">
        <f t="shared" si="3"/>
        <v>0</v>
      </c>
      <c r="F8" s="2">
        <f t="shared" si="3"/>
        <v>0</v>
      </c>
      <c r="G8" s="2">
        <f t="shared" si="3"/>
        <v>0</v>
      </c>
      <c r="H8" s="2">
        <f t="shared" si="3"/>
        <v>0</v>
      </c>
      <c r="I8" s="3">
        <f t="shared" si="4"/>
        <v>0</v>
      </c>
      <c r="J8" s="11">
        <f t="shared" si="5"/>
        <v>0.3333333333333333</v>
      </c>
      <c r="K8" s="11">
        <f t="shared" si="6"/>
        <v>8</v>
      </c>
      <c r="L8" s="11"/>
      <c r="M8" s="11"/>
      <c r="N8" s="15"/>
      <c r="O8" s="97"/>
      <c r="P8" s="16"/>
    </row>
    <row r="9" spans="1:16" ht="15" customHeight="1">
      <c r="A9" s="4">
        <f t="shared" si="0"/>
        <v>3</v>
      </c>
      <c r="B9" s="4">
        <f t="shared" si="1"/>
        <v>1</v>
      </c>
      <c r="C9" s="48">
        <v>43256</v>
      </c>
      <c r="D9" s="21" t="str">
        <f t="shared" si="2"/>
        <v>terça</v>
      </c>
      <c r="E9" s="2">
        <f t="shared" si="3"/>
        <v>0</v>
      </c>
      <c r="F9" s="2">
        <f t="shared" si="3"/>
        <v>0</v>
      </c>
      <c r="G9" s="2">
        <f t="shared" si="3"/>
        <v>0</v>
      </c>
      <c r="H9" s="2">
        <f t="shared" si="3"/>
        <v>0</v>
      </c>
      <c r="I9" s="3">
        <f t="shared" si="4"/>
        <v>0</v>
      </c>
      <c r="J9" s="11">
        <f t="shared" si="5"/>
        <v>0.3333333333333333</v>
      </c>
      <c r="K9" s="11">
        <f t="shared" si="6"/>
        <v>8</v>
      </c>
      <c r="L9" s="11"/>
      <c r="M9" s="11"/>
      <c r="N9" s="15"/>
      <c r="O9" s="97"/>
      <c r="P9" s="16"/>
    </row>
    <row r="10" spans="1:16" ht="12.75">
      <c r="A10" s="4">
        <f t="shared" si="0"/>
        <v>4</v>
      </c>
      <c r="B10" s="4">
        <f t="shared" si="1"/>
        <v>1</v>
      </c>
      <c r="C10" s="48">
        <v>43257</v>
      </c>
      <c r="D10" s="21" t="str">
        <f t="shared" si="2"/>
        <v>quarta</v>
      </c>
      <c r="E10" s="2">
        <f t="shared" si="3"/>
        <v>0</v>
      </c>
      <c r="F10" s="2">
        <f t="shared" si="3"/>
        <v>0</v>
      </c>
      <c r="G10" s="2">
        <f t="shared" si="3"/>
        <v>0</v>
      </c>
      <c r="H10" s="2">
        <f t="shared" si="3"/>
        <v>0</v>
      </c>
      <c r="I10" s="3">
        <f t="shared" si="4"/>
        <v>0</v>
      </c>
      <c r="J10" s="11">
        <f t="shared" si="5"/>
        <v>0.3333333333333333</v>
      </c>
      <c r="K10" s="11">
        <f t="shared" si="6"/>
        <v>8</v>
      </c>
      <c r="L10" s="11" t="s">
        <v>38</v>
      </c>
      <c r="M10" s="12" t="s">
        <v>38</v>
      </c>
      <c r="N10" s="15"/>
      <c r="O10" s="97"/>
      <c r="P10" s="16"/>
    </row>
    <row r="11" spans="1:16" ht="12.75">
      <c r="A11" s="4">
        <f t="shared" si="0"/>
        <v>5</v>
      </c>
      <c r="B11" s="4">
        <f t="shared" si="1"/>
        <v>1</v>
      </c>
      <c r="C11" s="48">
        <v>43258</v>
      </c>
      <c r="D11" s="21" t="str">
        <f t="shared" si="2"/>
        <v>quinta</v>
      </c>
      <c r="E11" s="2">
        <f t="shared" si="3"/>
        <v>0</v>
      </c>
      <c r="F11" s="2">
        <f t="shared" si="3"/>
        <v>0</v>
      </c>
      <c r="G11" s="2">
        <f t="shared" si="3"/>
        <v>0</v>
      </c>
      <c r="H11" s="2">
        <f t="shared" si="3"/>
        <v>0</v>
      </c>
      <c r="I11" s="3">
        <f t="shared" si="4"/>
        <v>0</v>
      </c>
      <c r="J11" s="11">
        <f t="shared" si="5"/>
        <v>0.3333333333333333</v>
      </c>
      <c r="K11" s="11">
        <f t="shared" si="6"/>
        <v>8</v>
      </c>
      <c r="L11" s="11"/>
      <c r="M11" s="12"/>
      <c r="N11" s="15"/>
      <c r="O11" s="97"/>
      <c r="P11" s="16"/>
    </row>
    <row r="12" spans="1:16" ht="12.75">
      <c r="A12" s="4">
        <f t="shared" si="0"/>
        <v>6</v>
      </c>
      <c r="B12" s="4">
        <f t="shared" si="1"/>
        <v>1</v>
      </c>
      <c r="C12" s="48">
        <v>43259</v>
      </c>
      <c r="D12" s="21" t="str">
        <f t="shared" si="2"/>
        <v>sexta</v>
      </c>
      <c r="E12" s="2">
        <f t="shared" si="3"/>
        <v>0</v>
      </c>
      <c r="F12" s="2">
        <f t="shared" si="3"/>
        <v>0</v>
      </c>
      <c r="G12" s="2">
        <f t="shared" si="3"/>
        <v>0</v>
      </c>
      <c r="H12" s="2">
        <f t="shared" si="3"/>
        <v>0</v>
      </c>
      <c r="I12" s="3">
        <f t="shared" si="4"/>
        <v>0</v>
      </c>
      <c r="J12" s="11">
        <f t="shared" si="5"/>
        <v>0.3333333333333333</v>
      </c>
      <c r="K12" s="11">
        <f t="shared" si="6"/>
        <v>8</v>
      </c>
      <c r="L12" s="11"/>
      <c r="M12" s="11"/>
      <c r="N12" s="15"/>
      <c r="O12" s="97"/>
      <c r="P12" s="16"/>
    </row>
    <row r="13" spans="1:16" ht="12.75">
      <c r="A13" s="4">
        <f t="shared" si="0"/>
        <v>7</v>
      </c>
      <c r="B13" s="4">
        <f t="shared" si="1"/>
        <v>0</v>
      </c>
      <c r="C13" s="48">
        <v>43260</v>
      </c>
      <c r="D13" s="59" t="str">
        <f>IF(A13=1,"domingo",IF(A13=2,"segunda",IF(A13=3,"terça",IF(A13=4,"quarta",IF(A13=5,"quinta",IF(A13=6,"sexta",IF(A13=7,"sábado",0)))))))</f>
        <v>sábado</v>
      </c>
      <c r="E13" s="2" t="str">
        <f t="shared" si="3"/>
        <v>-</v>
      </c>
      <c r="F13" s="2" t="str">
        <f t="shared" si="3"/>
        <v>-</v>
      </c>
      <c r="G13" s="2" t="str">
        <f t="shared" si="3"/>
        <v>-</v>
      </c>
      <c r="H13" s="2" t="str">
        <f t="shared" si="3"/>
        <v>-</v>
      </c>
      <c r="I13" s="3" t="str">
        <f t="shared" si="4"/>
        <v>-</v>
      </c>
      <c r="J13" s="11" t="str">
        <f t="shared" si="5"/>
        <v> </v>
      </c>
      <c r="K13" s="11" t="str">
        <f t="shared" si="6"/>
        <v> </v>
      </c>
      <c r="L13" s="11"/>
      <c r="M13" s="11"/>
      <c r="N13" s="15"/>
      <c r="O13" s="97"/>
      <c r="P13" s="16"/>
    </row>
    <row r="14" spans="1:16" ht="12.75">
      <c r="A14" s="4">
        <f t="shared" si="0"/>
        <v>1</v>
      </c>
      <c r="B14" s="4">
        <f t="shared" si="1"/>
        <v>0</v>
      </c>
      <c r="C14" s="48">
        <v>43261</v>
      </c>
      <c r="D14" s="59" t="str">
        <f t="shared" si="2"/>
        <v>domingo</v>
      </c>
      <c r="E14" s="2" t="str">
        <f t="shared" si="3"/>
        <v>-</v>
      </c>
      <c r="F14" s="2" t="str">
        <f t="shared" si="3"/>
        <v>-</v>
      </c>
      <c r="G14" s="2" t="str">
        <f t="shared" si="3"/>
        <v>-</v>
      </c>
      <c r="H14" s="2" t="str">
        <f t="shared" si="3"/>
        <v>-</v>
      </c>
      <c r="I14" s="3" t="str">
        <f t="shared" si="4"/>
        <v>-</v>
      </c>
      <c r="J14" s="11" t="str">
        <f t="shared" si="5"/>
        <v> </v>
      </c>
      <c r="K14" s="11" t="str">
        <f t="shared" si="6"/>
        <v> </v>
      </c>
      <c r="L14" s="11"/>
      <c r="M14" s="11"/>
      <c r="N14" s="15"/>
      <c r="O14" s="97"/>
      <c r="P14" s="16"/>
    </row>
    <row r="15" spans="1:16" ht="12.75">
      <c r="A15" s="4">
        <f t="shared" si="0"/>
        <v>2</v>
      </c>
      <c r="B15" s="4">
        <f t="shared" si="1"/>
        <v>1</v>
      </c>
      <c r="C15" s="48">
        <v>43262</v>
      </c>
      <c r="D15" s="21" t="str">
        <f t="shared" si="2"/>
        <v>segunda</v>
      </c>
      <c r="E15" s="2">
        <f t="shared" si="3"/>
        <v>0</v>
      </c>
      <c r="F15" s="2">
        <f t="shared" si="3"/>
        <v>0</v>
      </c>
      <c r="G15" s="2">
        <f t="shared" si="3"/>
        <v>0</v>
      </c>
      <c r="H15" s="2">
        <f t="shared" si="3"/>
        <v>0</v>
      </c>
      <c r="I15" s="3">
        <f t="shared" si="4"/>
        <v>0</v>
      </c>
      <c r="J15" s="11">
        <f t="shared" si="5"/>
        <v>0.3333333333333333</v>
      </c>
      <c r="K15" s="11">
        <f t="shared" si="6"/>
        <v>8</v>
      </c>
      <c r="L15" s="11"/>
      <c r="M15" s="11"/>
      <c r="N15" s="15"/>
      <c r="O15" s="97"/>
      <c r="P15" s="16"/>
    </row>
    <row r="16" spans="1:17" ht="12.75">
      <c r="A16" s="4">
        <f t="shared" si="0"/>
        <v>3</v>
      </c>
      <c r="B16" s="4">
        <f t="shared" si="1"/>
        <v>1</v>
      </c>
      <c r="C16" s="48">
        <v>43263</v>
      </c>
      <c r="D16" s="21" t="str">
        <f t="shared" si="2"/>
        <v>terça</v>
      </c>
      <c r="E16" s="2">
        <f t="shared" si="3"/>
        <v>0</v>
      </c>
      <c r="F16" s="2">
        <f t="shared" si="3"/>
        <v>0</v>
      </c>
      <c r="G16" s="2">
        <f t="shared" si="3"/>
        <v>0</v>
      </c>
      <c r="H16" s="2">
        <f t="shared" si="3"/>
        <v>0</v>
      </c>
      <c r="I16" s="3">
        <f t="shared" si="4"/>
        <v>0</v>
      </c>
      <c r="J16" s="11">
        <f t="shared" si="5"/>
        <v>0.3333333333333333</v>
      </c>
      <c r="K16" s="11">
        <f t="shared" si="6"/>
        <v>8</v>
      </c>
      <c r="L16" s="11"/>
      <c r="M16" s="11"/>
      <c r="N16" s="15"/>
      <c r="O16" s="97"/>
      <c r="P16" s="16"/>
      <c r="Q16" s="4" t="s">
        <v>53</v>
      </c>
    </row>
    <row r="17" spans="1:16" ht="12.75">
      <c r="A17" s="4">
        <f t="shared" si="0"/>
        <v>4</v>
      </c>
      <c r="B17" s="4">
        <f t="shared" si="1"/>
        <v>1</v>
      </c>
      <c r="C17" s="48">
        <v>43264</v>
      </c>
      <c r="D17" s="21" t="str">
        <f t="shared" si="2"/>
        <v>quarta</v>
      </c>
      <c r="E17" s="2">
        <f t="shared" si="3"/>
        <v>0</v>
      </c>
      <c r="F17" s="2">
        <f t="shared" si="3"/>
        <v>0</v>
      </c>
      <c r="G17" s="2">
        <f t="shared" si="3"/>
        <v>0</v>
      </c>
      <c r="H17" s="2">
        <f t="shared" si="3"/>
        <v>0</v>
      </c>
      <c r="I17" s="3">
        <f t="shared" si="4"/>
        <v>0</v>
      </c>
      <c r="J17" s="11">
        <f t="shared" si="5"/>
        <v>0.3333333333333333</v>
      </c>
      <c r="K17" s="11">
        <f t="shared" si="6"/>
        <v>8</v>
      </c>
      <c r="L17" s="11"/>
      <c r="M17" s="12"/>
      <c r="N17" s="15"/>
      <c r="O17" s="97"/>
      <c r="P17" s="16"/>
    </row>
    <row r="18" spans="1:16" ht="12.75">
      <c r="A18" s="4">
        <f t="shared" si="0"/>
        <v>5</v>
      </c>
      <c r="B18" s="4">
        <f t="shared" si="1"/>
        <v>1</v>
      </c>
      <c r="C18" s="48">
        <v>43265</v>
      </c>
      <c r="D18" s="21" t="str">
        <f t="shared" si="2"/>
        <v>quinta</v>
      </c>
      <c r="E18" s="2">
        <f t="shared" si="3"/>
        <v>0</v>
      </c>
      <c r="F18" s="2">
        <f t="shared" si="3"/>
        <v>0</v>
      </c>
      <c r="G18" s="2">
        <f t="shared" si="3"/>
        <v>0</v>
      </c>
      <c r="H18" s="2">
        <f t="shared" si="3"/>
        <v>0</v>
      </c>
      <c r="I18" s="3">
        <f t="shared" si="4"/>
        <v>0</v>
      </c>
      <c r="J18" s="11">
        <f t="shared" si="5"/>
        <v>0.3333333333333333</v>
      </c>
      <c r="K18" s="11">
        <f t="shared" si="6"/>
        <v>8</v>
      </c>
      <c r="L18" s="11"/>
      <c r="M18" s="12"/>
      <c r="N18" s="15"/>
      <c r="O18" s="97"/>
      <c r="P18" s="16"/>
    </row>
    <row r="19" spans="1:16" ht="12.75">
      <c r="A19" s="4">
        <f t="shared" si="0"/>
        <v>6</v>
      </c>
      <c r="B19" s="4">
        <f t="shared" si="1"/>
        <v>1</v>
      </c>
      <c r="C19" s="48">
        <v>43266</v>
      </c>
      <c r="D19" s="21" t="str">
        <f t="shared" si="2"/>
        <v>sexta</v>
      </c>
      <c r="E19" s="2">
        <f t="shared" si="3"/>
        <v>0</v>
      </c>
      <c r="F19" s="2">
        <f t="shared" si="3"/>
        <v>0</v>
      </c>
      <c r="G19" s="2">
        <f t="shared" si="3"/>
        <v>0</v>
      </c>
      <c r="H19" s="2">
        <f t="shared" si="3"/>
        <v>0</v>
      </c>
      <c r="I19" s="3">
        <f>IF(D19="sábado","-",IF(D19="domingo","-",(F19-E19+H19-G19)))</f>
        <v>0</v>
      </c>
      <c r="J19" s="11">
        <f t="shared" si="5"/>
        <v>0.3333333333333333</v>
      </c>
      <c r="K19" s="11">
        <f t="shared" si="6"/>
        <v>8</v>
      </c>
      <c r="L19" s="11"/>
      <c r="M19" s="57"/>
      <c r="N19" s="15"/>
      <c r="O19" s="97"/>
      <c r="P19" s="16"/>
    </row>
    <row r="20" spans="1:16" ht="12.75">
      <c r="A20" s="4">
        <f t="shared" si="0"/>
        <v>7</v>
      </c>
      <c r="B20" s="4">
        <f t="shared" si="1"/>
        <v>0</v>
      </c>
      <c r="C20" s="48">
        <v>43267</v>
      </c>
      <c r="D20" s="59" t="str">
        <f t="shared" si="2"/>
        <v>sábado</v>
      </c>
      <c r="E20" s="2" t="s">
        <v>13</v>
      </c>
      <c r="F20" s="2" t="s">
        <v>13</v>
      </c>
      <c r="G20" s="2" t="s">
        <v>13</v>
      </c>
      <c r="H20" s="2" t="s">
        <v>13</v>
      </c>
      <c r="I20" s="3" t="s">
        <v>13</v>
      </c>
      <c r="J20" s="11" t="str">
        <f t="shared" si="5"/>
        <v> </v>
      </c>
      <c r="K20" s="11" t="str">
        <f t="shared" si="6"/>
        <v> </v>
      </c>
      <c r="L20" s="11"/>
      <c r="M20" s="57"/>
      <c r="N20" s="15"/>
      <c r="O20" s="97"/>
      <c r="P20" s="16"/>
    </row>
    <row r="21" spans="1:16" ht="12.75">
      <c r="A21" s="4">
        <f t="shared" si="0"/>
        <v>1</v>
      </c>
      <c r="B21" s="4">
        <f t="shared" si="1"/>
        <v>0</v>
      </c>
      <c r="C21" s="48">
        <v>43268</v>
      </c>
      <c r="D21" s="59" t="str">
        <f t="shared" si="2"/>
        <v>domingo</v>
      </c>
      <c r="E21" s="2" t="str">
        <f t="shared" si="3"/>
        <v>-</v>
      </c>
      <c r="F21" s="2" t="str">
        <f t="shared" si="3"/>
        <v>-</v>
      </c>
      <c r="G21" s="2" t="str">
        <f t="shared" si="3"/>
        <v>-</v>
      </c>
      <c r="H21" s="2" t="str">
        <f t="shared" si="3"/>
        <v>-</v>
      </c>
      <c r="I21" s="3" t="str">
        <f t="shared" si="4"/>
        <v>-</v>
      </c>
      <c r="J21" s="11" t="str">
        <f t="shared" si="5"/>
        <v> </v>
      </c>
      <c r="K21" s="11" t="str">
        <f t="shared" si="6"/>
        <v> </v>
      </c>
      <c r="L21" s="11"/>
      <c r="M21" s="11"/>
      <c r="N21" s="15"/>
      <c r="O21" s="97"/>
      <c r="P21" s="16"/>
    </row>
    <row r="22" spans="1:16" ht="12.75">
      <c r="A22" s="4">
        <f t="shared" si="0"/>
        <v>2</v>
      </c>
      <c r="B22" s="4">
        <f t="shared" si="1"/>
        <v>1</v>
      </c>
      <c r="C22" s="48">
        <v>43269</v>
      </c>
      <c r="D22" s="21" t="str">
        <f t="shared" si="2"/>
        <v>segunda</v>
      </c>
      <c r="E22" s="2">
        <f t="shared" si="3"/>
        <v>0</v>
      </c>
      <c r="F22" s="2">
        <f t="shared" si="3"/>
        <v>0</v>
      </c>
      <c r="G22" s="2">
        <f t="shared" si="3"/>
        <v>0</v>
      </c>
      <c r="H22" s="2">
        <f t="shared" si="3"/>
        <v>0</v>
      </c>
      <c r="I22" s="3">
        <f t="shared" si="4"/>
        <v>0</v>
      </c>
      <c r="J22" s="11">
        <f t="shared" si="5"/>
        <v>0.3333333333333333</v>
      </c>
      <c r="K22" s="11">
        <f t="shared" si="6"/>
        <v>8</v>
      </c>
      <c r="L22" s="11"/>
      <c r="M22" s="11"/>
      <c r="N22" s="15"/>
      <c r="O22" s="97"/>
      <c r="P22" s="16"/>
    </row>
    <row r="23" spans="1:16" ht="12.75">
      <c r="A23" s="4">
        <f t="shared" si="0"/>
        <v>3</v>
      </c>
      <c r="B23" s="4">
        <f t="shared" si="1"/>
        <v>1</v>
      </c>
      <c r="C23" s="48">
        <v>43270</v>
      </c>
      <c r="D23" s="21" t="str">
        <f t="shared" si="2"/>
        <v>terça</v>
      </c>
      <c r="E23" s="2">
        <f t="shared" si="3"/>
        <v>0</v>
      </c>
      <c r="F23" s="2">
        <f t="shared" si="3"/>
        <v>0</v>
      </c>
      <c r="G23" s="2">
        <f t="shared" si="3"/>
        <v>0</v>
      </c>
      <c r="H23" s="2">
        <f t="shared" si="3"/>
        <v>0</v>
      </c>
      <c r="I23" s="3">
        <f t="shared" si="4"/>
        <v>0</v>
      </c>
      <c r="J23" s="11">
        <f>IF(I23="-"," ",(8/24))</f>
        <v>0.3333333333333333</v>
      </c>
      <c r="K23" s="11">
        <f>IF(B23=0," ",8)</f>
        <v>8</v>
      </c>
      <c r="L23" s="11"/>
      <c r="M23" s="11"/>
      <c r="N23" s="15"/>
      <c r="O23" s="97"/>
      <c r="P23" s="16"/>
    </row>
    <row r="24" spans="1:16" ht="12.75">
      <c r="A24" s="4">
        <f t="shared" si="0"/>
        <v>4</v>
      </c>
      <c r="B24" s="4">
        <f t="shared" si="1"/>
        <v>1</v>
      </c>
      <c r="C24" s="48">
        <v>43271</v>
      </c>
      <c r="D24" s="21" t="str">
        <f t="shared" si="2"/>
        <v>quarta</v>
      </c>
      <c r="E24" s="2">
        <f t="shared" si="3"/>
        <v>0</v>
      </c>
      <c r="F24" s="2">
        <f t="shared" si="3"/>
        <v>0</v>
      </c>
      <c r="G24" s="2">
        <f t="shared" si="3"/>
        <v>0</v>
      </c>
      <c r="H24" s="2">
        <f t="shared" si="3"/>
        <v>0</v>
      </c>
      <c r="I24" s="3">
        <f t="shared" si="4"/>
        <v>0</v>
      </c>
      <c r="J24" s="11">
        <f>IF(I24="-"," ",(8/24))</f>
        <v>0.3333333333333333</v>
      </c>
      <c r="K24" s="11">
        <f>IF(B24=0," ",8)</f>
        <v>8</v>
      </c>
      <c r="L24" s="11"/>
      <c r="M24" s="12"/>
      <c r="N24" s="15"/>
      <c r="O24" s="97"/>
      <c r="P24" s="16"/>
    </row>
    <row r="25" spans="1:16" ht="12.75">
      <c r="A25" s="4">
        <f t="shared" si="0"/>
        <v>5</v>
      </c>
      <c r="B25" s="4">
        <f t="shared" si="1"/>
        <v>1</v>
      </c>
      <c r="C25" s="48">
        <v>43272</v>
      </c>
      <c r="D25" s="21" t="str">
        <f t="shared" si="2"/>
        <v>quinta</v>
      </c>
      <c r="E25" s="2">
        <f t="shared" si="3"/>
        <v>0</v>
      </c>
      <c r="F25" s="2">
        <f t="shared" si="3"/>
        <v>0</v>
      </c>
      <c r="G25" s="2">
        <f t="shared" si="3"/>
        <v>0</v>
      </c>
      <c r="H25" s="2">
        <f t="shared" si="3"/>
        <v>0</v>
      </c>
      <c r="I25" s="3">
        <f t="shared" si="4"/>
        <v>0</v>
      </c>
      <c r="J25" s="11">
        <f t="shared" si="5"/>
        <v>0.3333333333333333</v>
      </c>
      <c r="K25" s="11">
        <f t="shared" si="6"/>
        <v>8</v>
      </c>
      <c r="L25" s="11"/>
      <c r="M25" s="12"/>
      <c r="N25" s="15"/>
      <c r="O25" s="97"/>
      <c r="P25" s="16"/>
    </row>
    <row r="26" spans="1:16" ht="12.75">
      <c r="A26" s="4">
        <f t="shared" si="0"/>
        <v>6</v>
      </c>
      <c r="B26" s="4">
        <f t="shared" si="1"/>
        <v>1</v>
      </c>
      <c r="C26" s="48">
        <v>43273</v>
      </c>
      <c r="D26" s="21" t="str">
        <f t="shared" si="2"/>
        <v>sexta</v>
      </c>
      <c r="E26" s="2">
        <f t="shared" si="3"/>
        <v>0</v>
      </c>
      <c r="F26" s="2">
        <f t="shared" si="3"/>
        <v>0</v>
      </c>
      <c r="G26" s="2">
        <f t="shared" si="3"/>
        <v>0</v>
      </c>
      <c r="H26" s="2">
        <f t="shared" si="3"/>
        <v>0</v>
      </c>
      <c r="I26" s="3">
        <f t="shared" si="4"/>
        <v>0</v>
      </c>
      <c r="J26" s="11">
        <f t="shared" si="5"/>
        <v>0.3333333333333333</v>
      </c>
      <c r="K26" s="11">
        <f t="shared" si="6"/>
        <v>8</v>
      </c>
      <c r="L26" s="11"/>
      <c r="M26" s="11"/>
      <c r="N26" s="15"/>
      <c r="O26" s="97"/>
      <c r="P26" s="16"/>
    </row>
    <row r="27" spans="1:16" ht="12.75">
      <c r="A27" s="4">
        <f t="shared" si="0"/>
        <v>7</v>
      </c>
      <c r="B27" s="4">
        <f t="shared" si="1"/>
        <v>0</v>
      </c>
      <c r="C27" s="48">
        <v>43274</v>
      </c>
      <c r="D27" s="59" t="str">
        <f t="shared" si="2"/>
        <v>sábado</v>
      </c>
      <c r="E27" s="2" t="str">
        <f t="shared" si="3"/>
        <v>-</v>
      </c>
      <c r="F27" s="2" t="str">
        <f t="shared" si="3"/>
        <v>-</v>
      </c>
      <c r="G27" s="2" t="str">
        <f t="shared" si="3"/>
        <v>-</v>
      </c>
      <c r="H27" s="2" t="str">
        <f t="shared" si="3"/>
        <v>-</v>
      </c>
      <c r="I27" s="3" t="str">
        <f t="shared" si="4"/>
        <v>-</v>
      </c>
      <c r="J27" s="11" t="str">
        <f t="shared" si="5"/>
        <v> </v>
      </c>
      <c r="K27" s="11" t="str">
        <f t="shared" si="6"/>
        <v> </v>
      </c>
      <c r="L27" s="11"/>
      <c r="M27" s="11"/>
      <c r="N27" s="15"/>
      <c r="O27" s="97"/>
      <c r="P27" s="16"/>
    </row>
    <row r="28" spans="1:16" ht="12.75">
      <c r="A28" s="4">
        <f t="shared" si="0"/>
        <v>1</v>
      </c>
      <c r="B28" s="4">
        <f t="shared" si="1"/>
        <v>0</v>
      </c>
      <c r="C28" s="48">
        <v>43275</v>
      </c>
      <c r="D28" s="59" t="str">
        <f t="shared" si="2"/>
        <v>domingo</v>
      </c>
      <c r="E28" s="2" t="str">
        <f t="shared" si="3"/>
        <v>-</v>
      </c>
      <c r="F28" s="2" t="str">
        <f t="shared" si="3"/>
        <v>-</v>
      </c>
      <c r="G28" s="2" t="str">
        <f t="shared" si="3"/>
        <v>-</v>
      </c>
      <c r="H28" s="2" t="str">
        <f t="shared" si="3"/>
        <v>-</v>
      </c>
      <c r="I28" s="3" t="str">
        <f t="shared" si="4"/>
        <v>-</v>
      </c>
      <c r="J28" s="11" t="str">
        <f t="shared" si="5"/>
        <v> </v>
      </c>
      <c r="K28" s="11" t="str">
        <f t="shared" si="6"/>
        <v> </v>
      </c>
      <c r="L28" s="11"/>
      <c r="M28" s="11"/>
      <c r="N28" s="15"/>
      <c r="O28" s="97"/>
      <c r="P28" s="16"/>
    </row>
    <row r="29" spans="1:16" ht="12.75">
      <c r="A29" s="4">
        <f t="shared" si="0"/>
        <v>2</v>
      </c>
      <c r="B29" s="4">
        <f t="shared" si="1"/>
        <v>1</v>
      </c>
      <c r="C29" s="48">
        <v>43276</v>
      </c>
      <c r="D29" s="21" t="str">
        <f t="shared" si="2"/>
        <v>segunda</v>
      </c>
      <c r="E29" s="2">
        <f t="shared" si="3"/>
        <v>0</v>
      </c>
      <c r="F29" s="2">
        <f t="shared" si="3"/>
        <v>0</v>
      </c>
      <c r="G29" s="2">
        <f t="shared" si="3"/>
        <v>0</v>
      </c>
      <c r="H29" s="2">
        <f t="shared" si="3"/>
        <v>0</v>
      </c>
      <c r="I29" s="3">
        <f t="shared" si="4"/>
        <v>0</v>
      </c>
      <c r="J29" s="11">
        <f t="shared" si="5"/>
        <v>0.3333333333333333</v>
      </c>
      <c r="K29" s="11">
        <f t="shared" si="6"/>
        <v>8</v>
      </c>
      <c r="L29" s="11"/>
      <c r="M29" s="11"/>
      <c r="N29" s="15"/>
      <c r="O29" s="97"/>
      <c r="P29" s="16"/>
    </row>
    <row r="30" spans="1:16" ht="12.75">
      <c r="A30" s="4">
        <f t="shared" si="0"/>
        <v>3</v>
      </c>
      <c r="B30" s="4">
        <f t="shared" si="1"/>
        <v>1</v>
      </c>
      <c r="C30" s="48">
        <v>43277</v>
      </c>
      <c r="D30" s="21" t="str">
        <f t="shared" si="2"/>
        <v>terça</v>
      </c>
      <c r="E30" s="2">
        <f t="shared" si="3"/>
        <v>0</v>
      </c>
      <c r="F30" s="2">
        <f t="shared" si="3"/>
        <v>0</v>
      </c>
      <c r="G30" s="2">
        <f t="shared" si="3"/>
        <v>0</v>
      </c>
      <c r="H30" s="2">
        <f t="shared" si="3"/>
        <v>0</v>
      </c>
      <c r="I30" s="3">
        <f t="shared" si="4"/>
        <v>0</v>
      </c>
      <c r="J30" s="11">
        <f t="shared" si="5"/>
        <v>0.3333333333333333</v>
      </c>
      <c r="K30" s="11">
        <f t="shared" si="6"/>
        <v>8</v>
      </c>
      <c r="L30" s="11"/>
      <c r="M30" s="11"/>
      <c r="N30" s="15"/>
      <c r="O30" s="97"/>
      <c r="P30" s="16"/>
    </row>
    <row r="31" spans="1:16" ht="12.75">
      <c r="A31" s="4">
        <f t="shared" si="0"/>
        <v>4</v>
      </c>
      <c r="B31" s="4">
        <f t="shared" si="1"/>
        <v>1</v>
      </c>
      <c r="C31" s="48">
        <v>43278</v>
      </c>
      <c r="D31" s="21" t="str">
        <f t="shared" si="2"/>
        <v>quarta</v>
      </c>
      <c r="E31" s="2">
        <f t="shared" si="3"/>
        <v>0</v>
      </c>
      <c r="F31" s="2">
        <f t="shared" si="3"/>
        <v>0</v>
      </c>
      <c r="G31" s="2">
        <f t="shared" si="3"/>
        <v>0</v>
      </c>
      <c r="H31" s="2">
        <f t="shared" si="3"/>
        <v>0</v>
      </c>
      <c r="I31" s="3">
        <f t="shared" si="4"/>
        <v>0</v>
      </c>
      <c r="J31" s="11">
        <f t="shared" si="5"/>
        <v>0.3333333333333333</v>
      </c>
      <c r="K31" s="11">
        <f t="shared" si="6"/>
        <v>8</v>
      </c>
      <c r="L31" s="11"/>
      <c r="M31" s="12"/>
      <c r="N31" s="15"/>
      <c r="O31" s="97"/>
      <c r="P31" s="16"/>
    </row>
    <row r="32" spans="1:16" ht="12.75">
      <c r="A32" s="4">
        <f t="shared" si="0"/>
        <v>5</v>
      </c>
      <c r="B32" s="4">
        <f t="shared" si="1"/>
        <v>1</v>
      </c>
      <c r="C32" s="48">
        <v>43279</v>
      </c>
      <c r="D32" s="21" t="str">
        <f t="shared" si="2"/>
        <v>quinta</v>
      </c>
      <c r="E32" s="2">
        <f t="shared" si="3"/>
        <v>0</v>
      </c>
      <c r="F32" s="2">
        <f t="shared" si="3"/>
        <v>0</v>
      </c>
      <c r="G32" s="2">
        <f t="shared" si="3"/>
        <v>0</v>
      </c>
      <c r="H32" s="2">
        <f t="shared" si="3"/>
        <v>0</v>
      </c>
      <c r="I32" s="3">
        <f t="shared" si="4"/>
        <v>0</v>
      </c>
      <c r="J32" s="11">
        <f t="shared" si="5"/>
        <v>0.3333333333333333</v>
      </c>
      <c r="K32" s="11">
        <f t="shared" si="6"/>
        <v>8</v>
      </c>
      <c r="L32" s="11"/>
      <c r="M32" s="12"/>
      <c r="N32" s="15"/>
      <c r="O32" s="97"/>
      <c r="P32" s="16"/>
    </row>
    <row r="33" spans="1:16" ht="12.75">
      <c r="A33" s="4">
        <f t="shared" si="0"/>
        <v>6</v>
      </c>
      <c r="B33" s="4">
        <f t="shared" si="1"/>
        <v>1</v>
      </c>
      <c r="C33" s="48">
        <v>43280</v>
      </c>
      <c r="D33" s="21" t="str">
        <f t="shared" si="2"/>
        <v>sexta</v>
      </c>
      <c r="E33" s="2">
        <f t="shared" si="3"/>
        <v>0</v>
      </c>
      <c r="F33" s="2">
        <f t="shared" si="3"/>
        <v>0</v>
      </c>
      <c r="G33" s="2">
        <f t="shared" si="3"/>
        <v>0</v>
      </c>
      <c r="H33" s="2">
        <f t="shared" si="3"/>
        <v>0</v>
      </c>
      <c r="I33" s="3">
        <f t="shared" si="4"/>
        <v>0</v>
      </c>
      <c r="J33" s="11">
        <f t="shared" si="5"/>
        <v>0.3333333333333333</v>
      </c>
      <c r="K33" s="11">
        <f t="shared" si="6"/>
        <v>8</v>
      </c>
      <c r="L33" s="11"/>
      <c r="M33" s="11"/>
      <c r="N33" s="15"/>
      <c r="O33" s="97"/>
      <c r="P33" s="16"/>
    </row>
    <row r="34" spans="1:16" ht="12.75">
      <c r="A34" s="4">
        <f t="shared" si="0"/>
        <v>7</v>
      </c>
      <c r="B34" s="4">
        <f t="shared" si="1"/>
        <v>0</v>
      </c>
      <c r="C34" s="48">
        <v>43281</v>
      </c>
      <c r="D34" s="59" t="str">
        <f t="shared" si="2"/>
        <v>sábado</v>
      </c>
      <c r="E34" s="2" t="str">
        <f t="shared" si="3"/>
        <v>-</v>
      </c>
      <c r="F34" s="2" t="str">
        <f t="shared" si="3"/>
        <v>-</v>
      </c>
      <c r="G34" s="2" t="str">
        <f t="shared" si="3"/>
        <v>-</v>
      </c>
      <c r="H34" s="2" t="str">
        <f t="shared" si="3"/>
        <v>-</v>
      </c>
      <c r="I34" s="3" t="str">
        <f t="shared" si="4"/>
        <v>-</v>
      </c>
      <c r="J34" s="11" t="str">
        <f t="shared" si="5"/>
        <v> </v>
      </c>
      <c r="K34" s="11" t="str">
        <f t="shared" si="6"/>
        <v> </v>
      </c>
      <c r="L34" s="11"/>
      <c r="M34" s="11"/>
      <c r="N34" s="15"/>
      <c r="O34" s="97"/>
      <c r="P34" s="17"/>
    </row>
    <row r="35" spans="1:16" s="25" customFormat="1" ht="25.5">
      <c r="A35" s="22"/>
      <c r="B35" s="22"/>
      <c r="C35" s="23"/>
      <c r="D35" s="23" t="s">
        <v>35</v>
      </c>
      <c r="E35" s="23" t="s">
        <v>4</v>
      </c>
      <c r="F35" s="23" t="s">
        <v>5</v>
      </c>
      <c r="G35" s="23"/>
      <c r="H35" s="23"/>
      <c r="I35" s="23" t="s">
        <v>6</v>
      </c>
      <c r="J35" s="24"/>
      <c r="K35" s="24"/>
      <c r="L35" s="24"/>
      <c r="M35" s="23"/>
      <c r="N35" s="81" t="s">
        <v>19</v>
      </c>
      <c r="O35" s="81"/>
      <c r="P35" s="81"/>
    </row>
    <row r="36" spans="2:16" s="22" customFormat="1" ht="12.75">
      <c r="B36" s="22">
        <f>(E36+(E36/60))</f>
        <v>0.33888888888888885</v>
      </c>
      <c r="C36" s="26"/>
      <c r="D36" s="26">
        <v>20</v>
      </c>
      <c r="E36" s="27">
        <v>0.3333333333333333</v>
      </c>
      <c r="F36" s="28">
        <f>E36*D36</f>
        <v>6.666666666666666</v>
      </c>
      <c r="G36" s="29"/>
      <c r="H36" s="29"/>
      <c r="I36" s="28">
        <f>SUM(I5:I34)</f>
        <v>0</v>
      </c>
      <c r="J36" s="30">
        <f>SUM(J5:J34)</f>
        <v>6.999999999999997</v>
      </c>
      <c r="K36" s="30">
        <f>SUM(K5:K34)</f>
        <v>168</v>
      </c>
      <c r="L36" s="30"/>
      <c r="M36" s="29"/>
      <c r="N36" s="82" t="str">
        <f>IF(N37=0,"Correto","Pendente")</f>
        <v>Pendente</v>
      </c>
      <c r="O36" s="83"/>
      <c r="P36" s="84"/>
    </row>
    <row r="37" spans="2:16" s="22" customFormat="1" ht="12.75">
      <c r="B37" s="22">
        <f>B36*D36</f>
        <v>6.777777777777777</v>
      </c>
      <c r="C37" s="31"/>
      <c r="D37" s="32"/>
      <c r="E37" s="33"/>
      <c r="F37" s="33"/>
      <c r="G37" s="33"/>
      <c r="H37" s="33"/>
      <c r="I37" s="33"/>
      <c r="J37" s="34">
        <f>J36*24</f>
        <v>167.99999999999994</v>
      </c>
      <c r="K37" s="34"/>
      <c r="L37" s="34"/>
      <c r="M37" s="35"/>
      <c r="N37" s="47">
        <f>F36-I36</f>
        <v>6.666666666666666</v>
      </c>
      <c r="O37" s="36"/>
      <c r="P37" s="36"/>
    </row>
    <row r="38" spans="2:16" ht="22.5" customHeight="1">
      <c r="B38" s="18"/>
      <c r="C38" s="85" t="s">
        <v>57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7"/>
    </row>
  </sheetData>
  <sheetProtection selectLockedCells="1"/>
  <mergeCells count="10">
    <mergeCell ref="C1:P1"/>
    <mergeCell ref="N3:P3"/>
    <mergeCell ref="O4:O34"/>
    <mergeCell ref="E5:I5"/>
    <mergeCell ref="C38:P38"/>
    <mergeCell ref="L3:M3"/>
    <mergeCell ref="C2:L2"/>
    <mergeCell ref="C3:I3"/>
    <mergeCell ref="N36:P36"/>
    <mergeCell ref="N35:P35"/>
  </mergeCells>
  <dataValidations count="2">
    <dataValidation type="list" allowBlank="1" showInputMessage="1" showErrorMessage="1" sqref="L5:M9 L12:M16 L33:M34 L26:M30 M21:M23 L19:L23">
      <formula1>Atividade</formula1>
    </dataValidation>
    <dataValidation type="list" allowBlank="1" showInputMessage="1" showErrorMessage="1" sqref="L24">
      <formula1>sábado_letivo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85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C1">
      <selection activeCell="C1" sqref="C1:P1"/>
    </sheetView>
  </sheetViews>
  <sheetFormatPr defaultColWidth="9.140625" defaultRowHeight="15"/>
  <cols>
    <col min="1" max="1" width="0" style="4" hidden="1" customWidth="1"/>
    <col min="2" max="2" width="12.00390625" style="4" hidden="1" customWidth="1"/>
    <col min="3" max="3" width="11.8515625" style="4" customWidth="1"/>
    <col min="4" max="4" width="12.00390625" style="4" bestFit="1" customWidth="1"/>
    <col min="5" max="8" width="10.8515625" style="19" customWidth="1"/>
    <col min="9" max="9" width="12.421875" style="19" customWidth="1"/>
    <col min="10" max="10" width="12.00390625" style="20" hidden="1" customWidth="1"/>
    <col min="11" max="11" width="4.00390625" style="20" hidden="1" customWidth="1"/>
    <col min="12" max="12" width="38.421875" style="20" customWidth="1"/>
    <col min="13" max="13" width="38.421875" style="4" customWidth="1"/>
    <col min="14" max="14" width="10.140625" style="4" bestFit="1" customWidth="1"/>
    <col min="15" max="15" width="2.00390625" style="4" customWidth="1"/>
    <col min="16" max="16" width="10.140625" style="4" bestFit="1" customWidth="1"/>
    <col min="17" max="16384" width="9.140625" style="4" customWidth="1"/>
  </cols>
  <sheetData>
    <row r="1" spans="3:16" ht="12.75">
      <c r="C1" s="88" t="s">
        <v>12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3:16" ht="18.75" customHeight="1">
      <c r="C2" s="85" t="s">
        <v>9</v>
      </c>
      <c r="D2" s="86"/>
      <c r="E2" s="86"/>
      <c r="F2" s="86"/>
      <c r="G2" s="86"/>
      <c r="H2" s="86"/>
      <c r="I2" s="86"/>
      <c r="J2" s="86"/>
      <c r="K2" s="86"/>
      <c r="L2" s="87"/>
      <c r="M2" s="45" t="s">
        <v>10</v>
      </c>
      <c r="N2" s="7">
        <f>C5</f>
        <v>43282</v>
      </c>
      <c r="O2" s="5" t="s">
        <v>11</v>
      </c>
      <c r="P2" s="7">
        <f>C35</f>
        <v>43312</v>
      </c>
    </row>
    <row r="3" spans="3:17" s="8" customFormat="1" ht="18.75" customHeight="1">
      <c r="C3" s="89" t="s">
        <v>22</v>
      </c>
      <c r="D3" s="90"/>
      <c r="E3" s="90"/>
      <c r="F3" s="90"/>
      <c r="G3" s="90"/>
      <c r="H3" s="90"/>
      <c r="I3" s="91"/>
      <c r="J3" s="9"/>
      <c r="K3" s="9"/>
      <c r="L3" s="92" t="s">
        <v>21</v>
      </c>
      <c r="M3" s="93"/>
      <c r="N3" s="94" t="s">
        <v>20</v>
      </c>
      <c r="O3" s="95"/>
      <c r="P3" s="94"/>
      <c r="Q3" s="10"/>
    </row>
    <row r="4" spans="3:16" ht="12.75">
      <c r="C4" s="5"/>
      <c r="D4" s="5"/>
      <c r="E4" s="46" t="s">
        <v>0</v>
      </c>
      <c r="F4" s="46" t="s">
        <v>1</v>
      </c>
      <c r="G4" s="46" t="s">
        <v>0</v>
      </c>
      <c r="H4" s="46" t="s">
        <v>1</v>
      </c>
      <c r="I4" s="46" t="s">
        <v>2</v>
      </c>
      <c r="J4" s="11"/>
      <c r="K4" s="11" t="str">
        <f>IF(J4=0," ",8)</f>
        <v> </v>
      </c>
      <c r="L4" s="6" t="s">
        <v>23</v>
      </c>
      <c r="M4" s="46" t="s">
        <v>24</v>
      </c>
      <c r="N4" s="13" t="s">
        <v>7</v>
      </c>
      <c r="O4" s="96"/>
      <c r="P4" s="14" t="s">
        <v>8</v>
      </c>
    </row>
    <row r="5" spans="1:16" ht="12.75">
      <c r="A5" s="4">
        <f>WEEKDAY(C5)</f>
        <v>1</v>
      </c>
      <c r="B5" s="4">
        <f>IF(I5&lt;&gt;"-",1,0)</f>
        <v>0</v>
      </c>
      <c r="C5" s="48">
        <v>43282</v>
      </c>
      <c r="D5" s="59" t="str">
        <f>IF(A5=1,"domingo",IF(A5=2,"segunda",IF(A5=3,"terça",IF(A5=4,"quarta",IF(A5=5,"quinta",IF(A5=6,"sexta",IF(A5=7,"sábado",0)))))))</f>
        <v>domingo</v>
      </c>
      <c r="E5" s="2" t="str">
        <f aca="true" t="shared" si="0" ref="E5:H35">IF($D5="sábado","-",IF($D5="domingo","-",0))</f>
        <v>-</v>
      </c>
      <c r="F5" s="2" t="str">
        <f t="shared" si="0"/>
        <v>-</v>
      </c>
      <c r="G5" s="2" t="str">
        <f t="shared" si="0"/>
        <v>-</v>
      </c>
      <c r="H5" s="2" t="str">
        <f t="shared" si="0"/>
        <v>-</v>
      </c>
      <c r="I5" s="3" t="str">
        <f>IF(D5="sábado","-",IF(D5="domingo","-",(F5-E5+H5-G5)))</f>
        <v>-</v>
      </c>
      <c r="J5" s="11" t="str">
        <f>IF(I5="-"," ",(8/24))</f>
        <v> </v>
      </c>
      <c r="K5" s="11" t="str">
        <f>IF(B5=0," ",8)</f>
        <v> </v>
      </c>
      <c r="L5" s="11"/>
      <c r="M5" s="11"/>
      <c r="N5" s="15"/>
      <c r="O5" s="97"/>
      <c r="P5" s="16"/>
    </row>
    <row r="6" spans="1:16" ht="12.75">
      <c r="A6" s="4">
        <f aca="true" t="shared" si="1" ref="A6:A35">WEEKDAY(C6)</f>
        <v>2</v>
      </c>
      <c r="B6" s="4">
        <f aca="true" t="shared" si="2" ref="B6:B35">IF(I6&lt;&gt;"-",1,0)</f>
        <v>1</v>
      </c>
      <c r="C6" s="48">
        <v>43283</v>
      </c>
      <c r="D6" s="21" t="str">
        <f aca="true" t="shared" si="3" ref="D6:D35">IF(A6=1,"domingo",IF(A6=2,"segunda",IF(A6=3,"terça",IF(A6=4,"quarta",IF(A6=5,"quinta",IF(A6=6,"sexta",IF(A6=7,"sábado",0)))))))</f>
        <v>segunda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3">
        <f>IF(D6="sábado","-",IF(D6="domingo","-",(F6-E6+H6-G6)))</f>
        <v>0</v>
      </c>
      <c r="J6" s="11">
        <f aca="true" t="shared" si="4" ref="J6:J35">IF(I6="-"," ",(8/24))</f>
        <v>0.3333333333333333</v>
      </c>
      <c r="K6" s="11">
        <f aca="true" t="shared" si="5" ref="K6:K35">IF(B6=0," ",8)</f>
        <v>8</v>
      </c>
      <c r="L6" s="11"/>
      <c r="M6" s="11"/>
      <c r="N6" s="15"/>
      <c r="O6" s="97"/>
      <c r="P6" s="16"/>
    </row>
    <row r="7" spans="1:16" ht="12.75">
      <c r="A7" s="4">
        <f t="shared" si="1"/>
        <v>3</v>
      </c>
      <c r="B7" s="4">
        <f t="shared" si="2"/>
        <v>1</v>
      </c>
      <c r="C7" s="48">
        <v>43284</v>
      </c>
      <c r="D7" s="21" t="str">
        <f t="shared" si="3"/>
        <v>terça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3">
        <f aca="true" t="shared" si="6" ref="I7:I35">IF(D7="sábado","-",IF(D7="domingo","-",(F7-E7+H7-G7)))</f>
        <v>0</v>
      </c>
      <c r="J7" s="11">
        <f t="shared" si="4"/>
        <v>0.3333333333333333</v>
      </c>
      <c r="K7" s="11">
        <f t="shared" si="5"/>
        <v>8</v>
      </c>
      <c r="L7" s="11"/>
      <c r="M7" s="11"/>
      <c r="N7" s="15"/>
      <c r="O7" s="97"/>
      <c r="P7" s="16"/>
    </row>
    <row r="8" spans="1:16" ht="12.75">
      <c r="A8" s="4">
        <f t="shared" si="1"/>
        <v>4</v>
      </c>
      <c r="B8" s="4">
        <f t="shared" si="2"/>
        <v>1</v>
      </c>
      <c r="C8" s="48">
        <v>43285</v>
      </c>
      <c r="D8" s="21" t="str">
        <f t="shared" si="3"/>
        <v>quarta</v>
      </c>
      <c r="E8" s="2">
        <v>0</v>
      </c>
      <c r="F8" s="2">
        <v>0</v>
      </c>
      <c r="G8" s="2">
        <v>0</v>
      </c>
      <c r="H8" s="2">
        <v>0</v>
      </c>
      <c r="I8" s="3">
        <f>IF(D8="domingo","-",(F8-E8+H8-G8))</f>
        <v>0</v>
      </c>
      <c r="J8" s="11">
        <f>IF(I8="-"," ",(8/24))</f>
        <v>0.3333333333333333</v>
      </c>
      <c r="K8" s="11">
        <f>IF(B8=0," ",8)</f>
        <v>8</v>
      </c>
      <c r="L8" s="11"/>
      <c r="M8" s="12"/>
      <c r="N8" s="15"/>
      <c r="O8" s="97"/>
      <c r="P8" s="16"/>
    </row>
    <row r="9" spans="1:16" ht="12.75">
      <c r="A9" s="4">
        <f t="shared" si="1"/>
        <v>5</v>
      </c>
      <c r="B9" s="4">
        <f t="shared" si="2"/>
        <v>1</v>
      </c>
      <c r="C9" s="48">
        <v>43286</v>
      </c>
      <c r="D9" s="21" t="str">
        <f t="shared" si="3"/>
        <v>quinta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3">
        <f t="shared" si="6"/>
        <v>0</v>
      </c>
      <c r="J9" s="11">
        <f t="shared" si="4"/>
        <v>0.3333333333333333</v>
      </c>
      <c r="K9" s="11">
        <f t="shared" si="5"/>
        <v>8</v>
      </c>
      <c r="L9" s="11"/>
      <c r="M9" s="12"/>
      <c r="N9" s="15"/>
      <c r="O9" s="97"/>
      <c r="P9" s="16"/>
    </row>
    <row r="10" spans="1:16" ht="12.75">
      <c r="A10" s="4">
        <f t="shared" si="1"/>
        <v>6</v>
      </c>
      <c r="B10" s="4">
        <f t="shared" si="2"/>
        <v>1</v>
      </c>
      <c r="C10" s="48">
        <v>43287</v>
      </c>
      <c r="D10" s="21" t="str">
        <f t="shared" si="3"/>
        <v>sexta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3">
        <f t="shared" si="6"/>
        <v>0</v>
      </c>
      <c r="J10" s="11">
        <f t="shared" si="4"/>
        <v>0.3333333333333333</v>
      </c>
      <c r="K10" s="11">
        <f t="shared" si="5"/>
        <v>8</v>
      </c>
      <c r="L10" s="11"/>
      <c r="M10" s="11"/>
      <c r="N10" s="15"/>
      <c r="O10" s="97"/>
      <c r="P10" s="16"/>
    </row>
    <row r="11" spans="1:16" ht="12.75">
      <c r="A11" s="4">
        <f t="shared" si="1"/>
        <v>7</v>
      </c>
      <c r="B11" s="4">
        <f t="shared" si="2"/>
        <v>0</v>
      </c>
      <c r="C11" s="48">
        <v>43288</v>
      </c>
      <c r="D11" s="59" t="str">
        <f t="shared" si="3"/>
        <v>sábado</v>
      </c>
      <c r="E11" s="2" t="str">
        <f t="shared" si="0"/>
        <v>-</v>
      </c>
      <c r="F11" s="2" t="str">
        <f t="shared" si="0"/>
        <v>-</v>
      </c>
      <c r="G11" s="2" t="str">
        <f t="shared" si="0"/>
        <v>-</v>
      </c>
      <c r="H11" s="2" t="str">
        <f t="shared" si="0"/>
        <v>-</v>
      </c>
      <c r="I11" s="3" t="str">
        <f t="shared" si="6"/>
        <v>-</v>
      </c>
      <c r="J11" s="11" t="str">
        <f t="shared" si="4"/>
        <v> </v>
      </c>
      <c r="K11" s="11" t="str">
        <f t="shared" si="5"/>
        <v> </v>
      </c>
      <c r="L11" s="11"/>
      <c r="M11" s="11"/>
      <c r="N11" s="15"/>
      <c r="O11" s="97"/>
      <c r="P11" s="16"/>
    </row>
    <row r="12" spans="1:16" ht="12.75">
      <c r="A12" s="4">
        <f t="shared" si="1"/>
        <v>1</v>
      </c>
      <c r="B12" s="4">
        <f t="shared" si="2"/>
        <v>0</v>
      </c>
      <c r="C12" s="48">
        <v>43289</v>
      </c>
      <c r="D12" s="59" t="str">
        <f t="shared" si="3"/>
        <v>domingo</v>
      </c>
      <c r="E12" s="2" t="str">
        <f t="shared" si="0"/>
        <v>-</v>
      </c>
      <c r="F12" s="2" t="str">
        <f t="shared" si="0"/>
        <v>-</v>
      </c>
      <c r="G12" s="2" t="str">
        <f t="shared" si="0"/>
        <v>-</v>
      </c>
      <c r="H12" s="2" t="str">
        <f t="shared" si="0"/>
        <v>-</v>
      </c>
      <c r="I12" s="3" t="str">
        <f t="shared" si="6"/>
        <v>-</v>
      </c>
      <c r="J12" s="11" t="str">
        <f t="shared" si="4"/>
        <v> </v>
      </c>
      <c r="K12" s="11" t="str">
        <f t="shared" si="5"/>
        <v> </v>
      </c>
      <c r="L12" s="11"/>
      <c r="M12" s="11"/>
      <c r="N12" s="15"/>
      <c r="O12" s="97"/>
      <c r="P12" s="16"/>
    </row>
    <row r="13" spans="1:16" ht="12.75">
      <c r="A13" s="4">
        <f t="shared" si="1"/>
        <v>2</v>
      </c>
      <c r="B13" s="4">
        <f t="shared" si="2"/>
        <v>1</v>
      </c>
      <c r="C13" s="48">
        <v>43290</v>
      </c>
      <c r="D13" s="21" t="str">
        <f t="shared" si="3"/>
        <v>segunda</v>
      </c>
      <c r="E13" s="2">
        <f t="shared" si="0"/>
        <v>0</v>
      </c>
      <c r="F13" s="2">
        <f t="shared" si="0"/>
        <v>0</v>
      </c>
      <c r="G13" s="2">
        <f t="shared" si="0"/>
        <v>0</v>
      </c>
      <c r="H13" s="2">
        <f t="shared" si="0"/>
        <v>0</v>
      </c>
      <c r="I13" s="3">
        <f t="shared" si="6"/>
        <v>0</v>
      </c>
      <c r="J13" s="11">
        <f t="shared" si="4"/>
        <v>0.3333333333333333</v>
      </c>
      <c r="K13" s="11">
        <f t="shared" si="5"/>
        <v>8</v>
      </c>
      <c r="L13" s="11"/>
      <c r="M13" s="11"/>
      <c r="N13" s="15"/>
      <c r="O13" s="97"/>
      <c r="P13" s="16"/>
    </row>
    <row r="14" spans="1:16" ht="12.75">
      <c r="A14" s="4">
        <f t="shared" si="1"/>
        <v>3</v>
      </c>
      <c r="B14" s="4">
        <f t="shared" si="2"/>
        <v>1</v>
      </c>
      <c r="C14" s="48">
        <v>43291</v>
      </c>
      <c r="D14" s="21" t="str">
        <f t="shared" si="3"/>
        <v>terça</v>
      </c>
      <c r="E14" s="2">
        <f t="shared" si="0"/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I14" s="3">
        <f t="shared" si="6"/>
        <v>0</v>
      </c>
      <c r="J14" s="11">
        <f t="shared" si="4"/>
        <v>0.3333333333333333</v>
      </c>
      <c r="K14" s="11">
        <f t="shared" si="5"/>
        <v>8</v>
      </c>
      <c r="L14" s="11"/>
      <c r="M14" s="11"/>
      <c r="N14" s="15"/>
      <c r="O14" s="97"/>
      <c r="P14" s="16"/>
    </row>
    <row r="15" spans="1:16" ht="12.75">
      <c r="A15" s="4">
        <f t="shared" si="1"/>
        <v>4</v>
      </c>
      <c r="B15" s="4">
        <f t="shared" si="2"/>
        <v>1</v>
      </c>
      <c r="C15" s="48">
        <v>43292</v>
      </c>
      <c r="D15" s="21" t="str">
        <f t="shared" si="3"/>
        <v>quarta</v>
      </c>
      <c r="E15" s="2">
        <f t="shared" si="0"/>
        <v>0</v>
      </c>
      <c r="F15" s="2">
        <f t="shared" si="0"/>
        <v>0</v>
      </c>
      <c r="G15" s="2">
        <f t="shared" si="0"/>
        <v>0</v>
      </c>
      <c r="H15" s="2">
        <f t="shared" si="0"/>
        <v>0</v>
      </c>
      <c r="I15" s="3">
        <f t="shared" si="6"/>
        <v>0</v>
      </c>
      <c r="J15" s="11">
        <f t="shared" si="4"/>
        <v>0.3333333333333333</v>
      </c>
      <c r="K15" s="11">
        <f t="shared" si="5"/>
        <v>8</v>
      </c>
      <c r="L15" s="11"/>
      <c r="M15" s="12"/>
      <c r="N15" s="15"/>
      <c r="O15" s="97"/>
      <c r="P15" s="16"/>
    </row>
    <row r="16" spans="1:16" ht="12.75">
      <c r="A16" s="4">
        <f t="shared" si="1"/>
        <v>5</v>
      </c>
      <c r="B16" s="4">
        <f t="shared" si="2"/>
        <v>1</v>
      </c>
      <c r="C16" s="48">
        <v>43293</v>
      </c>
      <c r="D16" s="21" t="str">
        <f t="shared" si="3"/>
        <v>quinta</v>
      </c>
      <c r="E16" s="2">
        <f t="shared" si="0"/>
        <v>0</v>
      </c>
      <c r="F16" s="2">
        <f t="shared" si="0"/>
        <v>0</v>
      </c>
      <c r="G16" s="2">
        <f t="shared" si="0"/>
        <v>0</v>
      </c>
      <c r="H16" s="2">
        <f t="shared" si="0"/>
        <v>0</v>
      </c>
      <c r="I16" s="3">
        <f t="shared" si="6"/>
        <v>0</v>
      </c>
      <c r="J16" s="11">
        <f t="shared" si="4"/>
        <v>0.3333333333333333</v>
      </c>
      <c r="K16" s="11">
        <f t="shared" si="5"/>
        <v>8</v>
      </c>
      <c r="L16" s="11"/>
      <c r="M16" s="12"/>
      <c r="N16" s="15"/>
      <c r="O16" s="97"/>
      <c r="P16" s="16"/>
    </row>
    <row r="17" spans="1:16" ht="12.75">
      <c r="A17" s="4">
        <f t="shared" si="1"/>
        <v>6</v>
      </c>
      <c r="B17" s="4">
        <f t="shared" si="2"/>
        <v>1</v>
      </c>
      <c r="C17" s="48">
        <v>43294</v>
      </c>
      <c r="D17" s="21" t="str">
        <f t="shared" si="3"/>
        <v>sexta</v>
      </c>
      <c r="E17" s="2">
        <f t="shared" si="0"/>
        <v>0</v>
      </c>
      <c r="F17" s="2">
        <f t="shared" si="0"/>
        <v>0</v>
      </c>
      <c r="G17" s="2">
        <f t="shared" si="0"/>
        <v>0</v>
      </c>
      <c r="H17" s="2">
        <f t="shared" si="0"/>
        <v>0</v>
      </c>
      <c r="I17" s="3">
        <f t="shared" si="6"/>
        <v>0</v>
      </c>
      <c r="J17" s="11">
        <f t="shared" si="4"/>
        <v>0.3333333333333333</v>
      </c>
      <c r="K17" s="11">
        <f t="shared" si="5"/>
        <v>8</v>
      </c>
      <c r="L17" s="11"/>
      <c r="M17" s="11"/>
      <c r="N17" s="15"/>
      <c r="O17" s="97"/>
      <c r="P17" s="16"/>
    </row>
    <row r="18" spans="1:16" ht="12.75">
      <c r="A18" s="4">
        <f t="shared" si="1"/>
        <v>7</v>
      </c>
      <c r="B18" s="4">
        <f t="shared" si="2"/>
        <v>0</v>
      </c>
      <c r="C18" s="48">
        <v>43295</v>
      </c>
      <c r="D18" s="59" t="str">
        <f>IF(A18=1,"domingo",IF(A18=2,"segunda",IF(A18=3,"terça",IF(A18=4,"quarta",IF(A18=5,"quinta",IF(A18=6,"sexta",IF(A18=7,"sábado",0)))))))</f>
        <v>sábado</v>
      </c>
      <c r="E18" s="2" t="str">
        <f t="shared" si="0"/>
        <v>-</v>
      </c>
      <c r="F18" s="2" t="str">
        <f t="shared" si="0"/>
        <v>-</v>
      </c>
      <c r="G18" s="2" t="str">
        <f t="shared" si="0"/>
        <v>-</v>
      </c>
      <c r="H18" s="2" t="str">
        <f t="shared" si="0"/>
        <v>-</v>
      </c>
      <c r="I18" s="3" t="str">
        <f t="shared" si="6"/>
        <v>-</v>
      </c>
      <c r="J18" s="11" t="str">
        <f t="shared" si="4"/>
        <v> </v>
      </c>
      <c r="K18" s="11" t="str">
        <f t="shared" si="5"/>
        <v> </v>
      </c>
      <c r="L18" s="11"/>
      <c r="M18" s="11"/>
      <c r="N18" s="15"/>
      <c r="O18" s="97"/>
      <c r="P18" s="16"/>
    </row>
    <row r="19" spans="1:16" ht="12.75">
      <c r="A19" s="4">
        <f t="shared" si="1"/>
        <v>1</v>
      </c>
      <c r="B19" s="4">
        <f t="shared" si="2"/>
        <v>0</v>
      </c>
      <c r="C19" s="48">
        <v>43296</v>
      </c>
      <c r="D19" s="59" t="str">
        <f t="shared" si="3"/>
        <v>domingo</v>
      </c>
      <c r="E19" s="2" t="str">
        <f t="shared" si="0"/>
        <v>-</v>
      </c>
      <c r="F19" s="2" t="str">
        <f t="shared" si="0"/>
        <v>-</v>
      </c>
      <c r="G19" s="2" t="str">
        <f t="shared" si="0"/>
        <v>-</v>
      </c>
      <c r="H19" s="2" t="str">
        <f t="shared" si="0"/>
        <v>-</v>
      </c>
      <c r="I19" s="3" t="str">
        <f t="shared" si="6"/>
        <v>-</v>
      </c>
      <c r="J19" s="11" t="str">
        <f t="shared" si="4"/>
        <v> </v>
      </c>
      <c r="K19" s="11" t="str">
        <f t="shared" si="5"/>
        <v> </v>
      </c>
      <c r="L19" s="11"/>
      <c r="M19" s="11"/>
      <c r="N19" s="15"/>
      <c r="O19" s="97"/>
      <c r="P19" s="16"/>
    </row>
    <row r="20" spans="1:16" ht="12.75">
      <c r="A20" s="4">
        <f t="shared" si="1"/>
        <v>2</v>
      </c>
      <c r="B20" s="4">
        <f t="shared" si="2"/>
        <v>1</v>
      </c>
      <c r="C20" s="48">
        <v>43297</v>
      </c>
      <c r="D20" s="21" t="str">
        <f t="shared" si="3"/>
        <v>segunda</v>
      </c>
      <c r="E20" s="2">
        <f>IF($D20="sábado","-",IF($D20="domingo","-",0))</f>
        <v>0</v>
      </c>
      <c r="F20" s="2">
        <f t="shared" si="0"/>
        <v>0</v>
      </c>
      <c r="G20" s="2">
        <f t="shared" si="0"/>
        <v>0</v>
      </c>
      <c r="H20" s="2">
        <f t="shared" si="0"/>
        <v>0</v>
      </c>
      <c r="I20" s="3">
        <f t="shared" si="6"/>
        <v>0</v>
      </c>
      <c r="J20" s="11">
        <f t="shared" si="4"/>
        <v>0.3333333333333333</v>
      </c>
      <c r="K20" s="11">
        <f t="shared" si="5"/>
        <v>8</v>
      </c>
      <c r="L20" s="11"/>
      <c r="M20" s="11"/>
      <c r="N20" s="15"/>
      <c r="O20" s="97"/>
      <c r="P20" s="16"/>
    </row>
    <row r="21" spans="1:16" ht="15" customHeight="1">
      <c r="A21" s="4">
        <f t="shared" si="1"/>
        <v>3</v>
      </c>
      <c r="B21" s="4">
        <f t="shared" si="2"/>
        <v>1</v>
      </c>
      <c r="C21" s="48">
        <v>43298</v>
      </c>
      <c r="D21" s="21" t="str">
        <f t="shared" si="3"/>
        <v>terça</v>
      </c>
      <c r="E21" s="2">
        <f>IF($D21="sábado","-",IF($D21="domingo","-",0))</f>
        <v>0</v>
      </c>
      <c r="F21" s="2">
        <f t="shared" si="0"/>
        <v>0</v>
      </c>
      <c r="G21" s="2">
        <f t="shared" si="0"/>
        <v>0</v>
      </c>
      <c r="H21" s="2">
        <f t="shared" si="0"/>
        <v>0</v>
      </c>
      <c r="I21" s="3">
        <f>IF(D21="sábado","-",IF(D21="domingo","-",(F21-E21+H21-G21)))</f>
        <v>0</v>
      </c>
      <c r="J21" s="11">
        <f>IF(I21="-"," ",(8/24))</f>
        <v>0.3333333333333333</v>
      </c>
      <c r="K21" s="11">
        <f>IF(B21=0," ",8)</f>
        <v>8</v>
      </c>
      <c r="L21" s="108" t="s">
        <v>56</v>
      </c>
      <c r="M21" s="109"/>
      <c r="N21" s="15"/>
      <c r="O21" s="97"/>
      <c r="P21" s="16"/>
    </row>
    <row r="22" spans="1:16" ht="12.75">
      <c r="A22" s="4">
        <f t="shared" si="1"/>
        <v>4</v>
      </c>
      <c r="B22" s="4">
        <f t="shared" si="2"/>
        <v>1</v>
      </c>
      <c r="C22" s="48">
        <v>43299</v>
      </c>
      <c r="D22" s="21" t="str">
        <f t="shared" si="3"/>
        <v>quarta</v>
      </c>
      <c r="E22" s="2">
        <f t="shared" si="0"/>
        <v>0</v>
      </c>
      <c r="F22" s="2">
        <f t="shared" si="0"/>
        <v>0</v>
      </c>
      <c r="G22" s="2">
        <f t="shared" si="0"/>
        <v>0</v>
      </c>
      <c r="H22" s="2">
        <f t="shared" si="0"/>
        <v>0</v>
      </c>
      <c r="I22" s="3">
        <f>IF(D22="sábado","-",IF(D22="domingo","-",(F22-E22+H22-G22)))</f>
        <v>0</v>
      </c>
      <c r="J22" s="11">
        <f>IF(I22="-"," ",(8/24))</f>
        <v>0.3333333333333333</v>
      </c>
      <c r="K22" s="11">
        <f>IF(B22=0," ",8)</f>
        <v>8</v>
      </c>
      <c r="L22" s="11"/>
      <c r="M22" s="12"/>
      <c r="N22" s="15"/>
      <c r="O22" s="97"/>
      <c r="P22" s="16"/>
    </row>
    <row r="23" spans="1:16" ht="12.75">
      <c r="A23" s="4">
        <f t="shared" si="1"/>
        <v>5</v>
      </c>
      <c r="B23" s="4">
        <f t="shared" si="2"/>
        <v>1</v>
      </c>
      <c r="C23" s="48">
        <v>43300</v>
      </c>
      <c r="D23" s="21" t="str">
        <f t="shared" si="3"/>
        <v>quinta</v>
      </c>
      <c r="E23" s="2">
        <f t="shared" si="0"/>
        <v>0</v>
      </c>
      <c r="F23" s="2">
        <f t="shared" si="0"/>
        <v>0</v>
      </c>
      <c r="G23" s="2">
        <f t="shared" si="0"/>
        <v>0</v>
      </c>
      <c r="H23" s="2">
        <f t="shared" si="0"/>
        <v>0</v>
      </c>
      <c r="I23" s="3">
        <f t="shared" si="6"/>
        <v>0</v>
      </c>
      <c r="J23" s="11">
        <f t="shared" si="4"/>
        <v>0.3333333333333333</v>
      </c>
      <c r="K23" s="11">
        <f t="shared" si="5"/>
        <v>8</v>
      </c>
      <c r="L23" s="11"/>
      <c r="M23" s="12"/>
      <c r="N23" s="15"/>
      <c r="O23" s="97"/>
      <c r="P23" s="16"/>
    </row>
    <row r="24" spans="1:16" ht="12.75">
      <c r="A24" s="4">
        <f t="shared" si="1"/>
        <v>6</v>
      </c>
      <c r="B24" s="4">
        <f t="shared" si="2"/>
        <v>1</v>
      </c>
      <c r="C24" s="48">
        <v>43301</v>
      </c>
      <c r="D24" s="21" t="str">
        <f t="shared" si="3"/>
        <v>sexta</v>
      </c>
      <c r="E24" s="2">
        <f t="shared" si="0"/>
        <v>0</v>
      </c>
      <c r="F24" s="2">
        <f t="shared" si="0"/>
        <v>0</v>
      </c>
      <c r="G24" s="2">
        <f t="shared" si="0"/>
        <v>0</v>
      </c>
      <c r="H24" s="2">
        <f t="shared" si="0"/>
        <v>0</v>
      </c>
      <c r="I24" s="3">
        <f t="shared" si="6"/>
        <v>0</v>
      </c>
      <c r="J24" s="11">
        <f t="shared" si="4"/>
        <v>0.3333333333333333</v>
      </c>
      <c r="K24" s="11">
        <f t="shared" si="5"/>
        <v>8</v>
      </c>
      <c r="L24" s="11"/>
      <c r="M24" s="11"/>
      <c r="N24" s="15"/>
      <c r="O24" s="97"/>
      <c r="P24" s="16"/>
    </row>
    <row r="25" spans="1:16" ht="12.75">
      <c r="A25" s="4">
        <f t="shared" si="1"/>
        <v>7</v>
      </c>
      <c r="B25" s="4">
        <f t="shared" si="2"/>
        <v>0</v>
      </c>
      <c r="C25" s="48">
        <v>43302</v>
      </c>
      <c r="D25" s="59" t="str">
        <f t="shared" si="3"/>
        <v>sábado</v>
      </c>
      <c r="E25" s="2" t="str">
        <f t="shared" si="0"/>
        <v>-</v>
      </c>
      <c r="F25" s="2" t="str">
        <f t="shared" si="0"/>
        <v>-</v>
      </c>
      <c r="G25" s="2" t="str">
        <f t="shared" si="0"/>
        <v>-</v>
      </c>
      <c r="H25" s="2" t="str">
        <f t="shared" si="0"/>
        <v>-</v>
      </c>
      <c r="I25" s="3" t="str">
        <f t="shared" si="6"/>
        <v>-</v>
      </c>
      <c r="J25" s="11" t="str">
        <f t="shared" si="4"/>
        <v> </v>
      </c>
      <c r="K25" s="11" t="str">
        <f t="shared" si="5"/>
        <v> </v>
      </c>
      <c r="L25" s="11"/>
      <c r="M25" s="11"/>
      <c r="N25" s="15"/>
      <c r="O25" s="97"/>
      <c r="P25" s="16"/>
    </row>
    <row r="26" spans="1:16" ht="12.75">
      <c r="A26" s="4">
        <f t="shared" si="1"/>
        <v>1</v>
      </c>
      <c r="B26" s="4">
        <f t="shared" si="2"/>
        <v>0</v>
      </c>
      <c r="C26" s="48">
        <v>43303</v>
      </c>
      <c r="D26" s="59" t="str">
        <f t="shared" si="3"/>
        <v>domingo</v>
      </c>
      <c r="E26" s="2" t="str">
        <f t="shared" si="0"/>
        <v>-</v>
      </c>
      <c r="F26" s="2" t="str">
        <f t="shared" si="0"/>
        <v>-</v>
      </c>
      <c r="G26" s="2" t="str">
        <f t="shared" si="0"/>
        <v>-</v>
      </c>
      <c r="H26" s="2" t="str">
        <f t="shared" si="0"/>
        <v>-</v>
      </c>
      <c r="I26" s="3" t="str">
        <f t="shared" si="6"/>
        <v>-</v>
      </c>
      <c r="J26" s="11" t="str">
        <f t="shared" si="4"/>
        <v> </v>
      </c>
      <c r="K26" s="11" t="str">
        <f t="shared" si="5"/>
        <v> </v>
      </c>
      <c r="L26" s="11"/>
      <c r="M26" s="11"/>
      <c r="N26" s="15"/>
      <c r="O26" s="97"/>
      <c r="P26" s="16"/>
    </row>
    <row r="27" spans="1:16" ht="12.75">
      <c r="A27" s="4">
        <f t="shared" si="1"/>
        <v>2</v>
      </c>
      <c r="B27" s="4">
        <f t="shared" si="2"/>
        <v>1</v>
      </c>
      <c r="C27" s="48">
        <v>43304</v>
      </c>
      <c r="D27" s="21" t="str">
        <f t="shared" si="3"/>
        <v>segunda</v>
      </c>
      <c r="E27" s="2">
        <f t="shared" si="0"/>
        <v>0</v>
      </c>
      <c r="F27" s="2">
        <f t="shared" si="0"/>
        <v>0</v>
      </c>
      <c r="G27" s="2">
        <f t="shared" si="0"/>
        <v>0</v>
      </c>
      <c r="H27" s="2">
        <f t="shared" si="0"/>
        <v>0</v>
      </c>
      <c r="I27" s="3">
        <f t="shared" si="6"/>
        <v>0</v>
      </c>
      <c r="J27" s="11">
        <f t="shared" si="4"/>
        <v>0.3333333333333333</v>
      </c>
      <c r="K27" s="11">
        <f t="shared" si="5"/>
        <v>8</v>
      </c>
      <c r="L27" s="11"/>
      <c r="M27" s="11"/>
      <c r="N27" s="15"/>
      <c r="O27" s="97"/>
      <c r="P27" s="16"/>
    </row>
    <row r="28" spans="1:16" ht="12.75">
      <c r="A28" s="4">
        <f t="shared" si="1"/>
        <v>3</v>
      </c>
      <c r="B28" s="4">
        <f t="shared" si="2"/>
        <v>1</v>
      </c>
      <c r="C28" s="48">
        <v>43305</v>
      </c>
      <c r="D28" s="21" t="str">
        <f t="shared" si="3"/>
        <v>terça</v>
      </c>
      <c r="E28" s="2">
        <f t="shared" si="0"/>
        <v>0</v>
      </c>
      <c r="F28" s="2">
        <f t="shared" si="0"/>
        <v>0</v>
      </c>
      <c r="G28" s="2">
        <f t="shared" si="0"/>
        <v>0</v>
      </c>
      <c r="H28" s="2">
        <f t="shared" si="0"/>
        <v>0</v>
      </c>
      <c r="I28" s="3">
        <f t="shared" si="6"/>
        <v>0</v>
      </c>
      <c r="J28" s="11">
        <f t="shared" si="4"/>
        <v>0.3333333333333333</v>
      </c>
      <c r="K28" s="11">
        <f t="shared" si="5"/>
        <v>8</v>
      </c>
      <c r="L28" s="11"/>
      <c r="M28" s="11"/>
      <c r="N28" s="15"/>
      <c r="O28" s="97"/>
      <c r="P28" s="16"/>
    </row>
    <row r="29" spans="1:16" ht="12.75">
      <c r="A29" s="4">
        <f t="shared" si="1"/>
        <v>4</v>
      </c>
      <c r="B29" s="4">
        <f t="shared" si="2"/>
        <v>1</v>
      </c>
      <c r="C29" s="48">
        <v>43306</v>
      </c>
      <c r="D29" s="21" t="str">
        <f t="shared" si="3"/>
        <v>quarta</v>
      </c>
      <c r="E29" s="2">
        <f t="shared" si="0"/>
        <v>0</v>
      </c>
      <c r="F29" s="2">
        <f t="shared" si="0"/>
        <v>0</v>
      </c>
      <c r="G29" s="2">
        <f t="shared" si="0"/>
        <v>0</v>
      </c>
      <c r="H29" s="2">
        <f t="shared" si="0"/>
        <v>0</v>
      </c>
      <c r="I29" s="3">
        <f t="shared" si="6"/>
        <v>0</v>
      </c>
      <c r="J29" s="11">
        <f t="shared" si="4"/>
        <v>0.3333333333333333</v>
      </c>
      <c r="K29" s="11">
        <f t="shared" si="5"/>
        <v>8</v>
      </c>
      <c r="L29" s="11"/>
      <c r="M29" s="12"/>
      <c r="N29" s="15"/>
      <c r="O29" s="97"/>
      <c r="P29" s="16"/>
    </row>
    <row r="30" spans="1:16" ht="12.75">
      <c r="A30" s="4">
        <f t="shared" si="1"/>
        <v>5</v>
      </c>
      <c r="B30" s="4">
        <f t="shared" si="2"/>
        <v>1</v>
      </c>
      <c r="C30" s="48">
        <v>43307</v>
      </c>
      <c r="D30" s="21" t="str">
        <f t="shared" si="3"/>
        <v>quinta</v>
      </c>
      <c r="E30" s="2">
        <f t="shared" si="0"/>
        <v>0</v>
      </c>
      <c r="F30" s="2">
        <f t="shared" si="0"/>
        <v>0</v>
      </c>
      <c r="G30" s="2">
        <f t="shared" si="0"/>
        <v>0</v>
      </c>
      <c r="H30" s="2">
        <f t="shared" si="0"/>
        <v>0</v>
      </c>
      <c r="I30" s="3">
        <f t="shared" si="6"/>
        <v>0</v>
      </c>
      <c r="J30" s="11">
        <f t="shared" si="4"/>
        <v>0.3333333333333333</v>
      </c>
      <c r="K30" s="11">
        <f t="shared" si="5"/>
        <v>8</v>
      </c>
      <c r="L30" s="11"/>
      <c r="M30" s="12"/>
      <c r="N30" s="15"/>
      <c r="O30" s="97"/>
      <c r="P30" s="16"/>
    </row>
    <row r="31" spans="1:16" ht="12.75">
      <c r="A31" s="4">
        <f t="shared" si="1"/>
        <v>6</v>
      </c>
      <c r="B31" s="4">
        <f t="shared" si="2"/>
        <v>1</v>
      </c>
      <c r="C31" s="48">
        <v>43308</v>
      </c>
      <c r="D31" s="21" t="str">
        <f t="shared" si="3"/>
        <v>sexta</v>
      </c>
      <c r="E31" s="2">
        <f t="shared" si="0"/>
        <v>0</v>
      </c>
      <c r="F31" s="2">
        <f t="shared" si="0"/>
        <v>0</v>
      </c>
      <c r="G31" s="2">
        <f t="shared" si="0"/>
        <v>0</v>
      </c>
      <c r="H31" s="2">
        <f t="shared" si="0"/>
        <v>0</v>
      </c>
      <c r="I31" s="3">
        <f t="shared" si="6"/>
        <v>0</v>
      </c>
      <c r="J31" s="11">
        <f t="shared" si="4"/>
        <v>0.3333333333333333</v>
      </c>
      <c r="K31" s="11">
        <f t="shared" si="5"/>
        <v>8</v>
      </c>
      <c r="L31" s="11"/>
      <c r="M31" s="11"/>
      <c r="N31" s="15"/>
      <c r="O31" s="97"/>
      <c r="P31" s="16"/>
    </row>
    <row r="32" spans="1:16" ht="12.75">
      <c r="A32" s="4">
        <f t="shared" si="1"/>
        <v>7</v>
      </c>
      <c r="B32" s="4">
        <f t="shared" si="2"/>
        <v>0</v>
      </c>
      <c r="C32" s="48">
        <v>43309</v>
      </c>
      <c r="D32" s="59" t="str">
        <f t="shared" si="3"/>
        <v>sábado</v>
      </c>
      <c r="E32" s="2" t="str">
        <f t="shared" si="0"/>
        <v>-</v>
      </c>
      <c r="F32" s="2" t="str">
        <f t="shared" si="0"/>
        <v>-</v>
      </c>
      <c r="G32" s="2" t="str">
        <f t="shared" si="0"/>
        <v>-</v>
      </c>
      <c r="H32" s="2" t="str">
        <f t="shared" si="0"/>
        <v>-</v>
      </c>
      <c r="I32" s="3" t="str">
        <f t="shared" si="6"/>
        <v>-</v>
      </c>
      <c r="J32" s="11" t="str">
        <f t="shared" si="4"/>
        <v> </v>
      </c>
      <c r="K32" s="11" t="str">
        <f t="shared" si="5"/>
        <v> </v>
      </c>
      <c r="L32" s="11"/>
      <c r="M32" s="11"/>
      <c r="N32" s="15"/>
      <c r="O32" s="97"/>
      <c r="P32" s="16"/>
    </row>
    <row r="33" spans="1:16" ht="12.75">
      <c r="A33" s="4">
        <f t="shared" si="1"/>
        <v>1</v>
      </c>
      <c r="B33" s="4">
        <f t="shared" si="2"/>
        <v>0</v>
      </c>
      <c r="C33" s="48">
        <v>43310</v>
      </c>
      <c r="D33" s="59" t="str">
        <f t="shared" si="3"/>
        <v>domingo</v>
      </c>
      <c r="E33" s="2" t="str">
        <f t="shared" si="0"/>
        <v>-</v>
      </c>
      <c r="F33" s="2" t="str">
        <f t="shared" si="0"/>
        <v>-</v>
      </c>
      <c r="G33" s="2" t="str">
        <f t="shared" si="0"/>
        <v>-</v>
      </c>
      <c r="H33" s="2" t="str">
        <f t="shared" si="0"/>
        <v>-</v>
      </c>
      <c r="I33" s="3" t="str">
        <f t="shared" si="6"/>
        <v>-</v>
      </c>
      <c r="J33" s="11" t="str">
        <f t="shared" si="4"/>
        <v> </v>
      </c>
      <c r="K33" s="11" t="str">
        <f t="shared" si="5"/>
        <v> </v>
      </c>
      <c r="L33" s="11"/>
      <c r="M33" s="11"/>
      <c r="N33" s="15"/>
      <c r="O33" s="97"/>
      <c r="P33" s="16"/>
    </row>
    <row r="34" spans="1:16" ht="12.75">
      <c r="A34" s="4">
        <f t="shared" si="1"/>
        <v>2</v>
      </c>
      <c r="B34" s="4">
        <f t="shared" si="2"/>
        <v>1</v>
      </c>
      <c r="C34" s="48">
        <v>43311</v>
      </c>
      <c r="D34" s="21" t="str">
        <f t="shared" si="3"/>
        <v>segunda</v>
      </c>
      <c r="E34" s="2">
        <f t="shared" si="0"/>
        <v>0</v>
      </c>
      <c r="F34" s="2">
        <f t="shared" si="0"/>
        <v>0</v>
      </c>
      <c r="G34" s="2">
        <f t="shared" si="0"/>
        <v>0</v>
      </c>
      <c r="H34" s="2">
        <f t="shared" si="0"/>
        <v>0</v>
      </c>
      <c r="I34" s="3">
        <f t="shared" si="6"/>
        <v>0</v>
      </c>
      <c r="J34" s="11">
        <f t="shared" si="4"/>
        <v>0.3333333333333333</v>
      </c>
      <c r="K34" s="11">
        <f t="shared" si="5"/>
        <v>8</v>
      </c>
      <c r="L34" s="11"/>
      <c r="M34" s="11"/>
      <c r="N34" s="15"/>
      <c r="O34" s="97"/>
      <c r="P34" s="17"/>
    </row>
    <row r="35" spans="1:16" ht="12.75">
      <c r="A35" s="4">
        <f t="shared" si="1"/>
        <v>3</v>
      </c>
      <c r="B35" s="4">
        <f t="shared" si="2"/>
        <v>1</v>
      </c>
      <c r="C35" s="48">
        <v>43312</v>
      </c>
      <c r="D35" s="21" t="str">
        <f t="shared" si="3"/>
        <v>terça</v>
      </c>
      <c r="E35" s="2">
        <f t="shared" si="0"/>
        <v>0</v>
      </c>
      <c r="F35" s="2">
        <f t="shared" si="0"/>
        <v>0</v>
      </c>
      <c r="G35" s="2">
        <f t="shared" si="0"/>
        <v>0</v>
      </c>
      <c r="H35" s="2">
        <f t="shared" si="0"/>
        <v>0</v>
      </c>
      <c r="I35" s="3">
        <f t="shared" si="6"/>
        <v>0</v>
      </c>
      <c r="J35" s="11">
        <f t="shared" si="4"/>
        <v>0.3333333333333333</v>
      </c>
      <c r="K35" s="11">
        <f t="shared" si="5"/>
        <v>8</v>
      </c>
      <c r="L35" s="11"/>
      <c r="M35" s="11"/>
      <c r="N35" s="15"/>
      <c r="O35" s="98"/>
      <c r="P35" s="17"/>
    </row>
    <row r="36" spans="1:16" s="25" customFormat="1" ht="25.5">
      <c r="A36" s="22"/>
      <c r="B36" s="22"/>
      <c r="C36" s="23"/>
      <c r="D36" s="23" t="s">
        <v>3</v>
      </c>
      <c r="E36" s="23" t="s">
        <v>4</v>
      </c>
      <c r="F36" s="23" t="s">
        <v>5</v>
      </c>
      <c r="G36" s="23"/>
      <c r="H36" s="23"/>
      <c r="I36" s="23" t="s">
        <v>6</v>
      </c>
      <c r="J36" s="24"/>
      <c r="K36" s="24"/>
      <c r="L36" s="24"/>
      <c r="M36" s="23"/>
      <c r="N36" s="81" t="s">
        <v>19</v>
      </c>
      <c r="O36" s="81"/>
      <c r="P36" s="81"/>
    </row>
    <row r="37" spans="2:16" s="22" customFormat="1" ht="12.75">
      <c r="B37" s="22">
        <f>(E37+(E37/60))</f>
        <v>0.33888888888888885</v>
      </c>
      <c r="C37" s="26"/>
      <c r="D37" s="26">
        <f>SUM(B5:B35)</f>
        <v>22</v>
      </c>
      <c r="E37" s="27">
        <v>0.3333333333333333</v>
      </c>
      <c r="F37" s="28">
        <f>E37*D37</f>
        <v>7.333333333333333</v>
      </c>
      <c r="G37" s="29"/>
      <c r="H37" s="29"/>
      <c r="I37" s="28">
        <f>SUM(I5:I35)</f>
        <v>0</v>
      </c>
      <c r="J37" s="30">
        <f>SUM(J5:J35)</f>
        <v>7.33333333333333</v>
      </c>
      <c r="K37" s="30">
        <f>SUM(K5:K35)</f>
        <v>176</v>
      </c>
      <c r="L37" s="30"/>
      <c r="M37" s="29"/>
      <c r="N37" s="82" t="str">
        <f>IF(N38=0,"Correto","Pendente")</f>
        <v>Pendente</v>
      </c>
      <c r="O37" s="83"/>
      <c r="P37" s="84"/>
    </row>
    <row r="38" spans="2:16" s="22" customFormat="1" ht="12.75">
      <c r="B38" s="22">
        <f>B37*D37</f>
        <v>7.455555555555555</v>
      </c>
      <c r="C38" s="31"/>
      <c r="D38" s="32"/>
      <c r="E38" s="33"/>
      <c r="F38" s="33"/>
      <c r="G38" s="33"/>
      <c r="H38" s="33"/>
      <c r="I38" s="33"/>
      <c r="J38" s="34">
        <f>J37*24</f>
        <v>175.99999999999994</v>
      </c>
      <c r="K38" s="34"/>
      <c r="L38" s="34"/>
      <c r="M38" s="35"/>
      <c r="N38" s="47">
        <f>F37-I37</f>
        <v>7.333333333333333</v>
      </c>
      <c r="O38" s="36"/>
      <c r="P38" s="36"/>
    </row>
    <row r="39" spans="2:16" ht="22.5" customHeight="1">
      <c r="B39" s="18"/>
      <c r="C39" s="85" t="s">
        <v>57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7"/>
    </row>
  </sheetData>
  <sheetProtection/>
  <mergeCells count="10">
    <mergeCell ref="C39:P39"/>
    <mergeCell ref="C2:L2"/>
    <mergeCell ref="C3:I3"/>
    <mergeCell ref="L3:M3"/>
    <mergeCell ref="C1:P1"/>
    <mergeCell ref="N3:P3"/>
    <mergeCell ref="O4:O35"/>
    <mergeCell ref="N37:P37"/>
    <mergeCell ref="N36:P36"/>
    <mergeCell ref="L21:M21"/>
  </mergeCells>
  <dataValidations count="2">
    <dataValidation type="list" allowBlank="1" showInputMessage="1" showErrorMessage="1" sqref="L5:M7 L10:M14 L31:M35 L24:M28 L17:L21 M17:M20">
      <formula1>Atividade</formula1>
    </dataValidation>
    <dataValidation type="list" allowBlank="1" showInputMessage="1" showErrorMessage="1" sqref="L8:M8">
      <formula1>sábado_letivo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8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C17">
      <selection activeCell="E37" sqref="E37"/>
    </sheetView>
  </sheetViews>
  <sheetFormatPr defaultColWidth="9.140625" defaultRowHeight="15"/>
  <cols>
    <col min="1" max="1" width="0" style="4" hidden="1" customWidth="1"/>
    <col min="2" max="2" width="12.00390625" style="4" hidden="1" customWidth="1"/>
    <col min="3" max="3" width="11.8515625" style="4" customWidth="1"/>
    <col min="4" max="4" width="12.00390625" style="4" bestFit="1" customWidth="1"/>
    <col min="5" max="8" width="10.8515625" style="19" customWidth="1"/>
    <col min="9" max="9" width="12.421875" style="19" customWidth="1"/>
    <col min="10" max="10" width="12.00390625" style="20" hidden="1" customWidth="1"/>
    <col min="11" max="11" width="4.00390625" style="20" hidden="1" customWidth="1"/>
    <col min="12" max="12" width="40.140625" style="20" customWidth="1"/>
    <col min="13" max="13" width="40.140625" style="4" customWidth="1"/>
    <col min="14" max="14" width="10.140625" style="4" bestFit="1" customWidth="1"/>
    <col min="15" max="15" width="2.00390625" style="4" customWidth="1"/>
    <col min="16" max="16" width="10.140625" style="4" bestFit="1" customWidth="1"/>
    <col min="17" max="16384" width="9.140625" style="4" customWidth="1"/>
  </cols>
  <sheetData>
    <row r="1" spans="3:16" ht="12.75">
      <c r="C1" s="88" t="s">
        <v>12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3:16" ht="16.5" customHeight="1">
      <c r="C2" s="85" t="s">
        <v>9</v>
      </c>
      <c r="D2" s="86"/>
      <c r="E2" s="86"/>
      <c r="F2" s="86"/>
      <c r="G2" s="86"/>
      <c r="H2" s="86"/>
      <c r="I2" s="86"/>
      <c r="J2" s="86"/>
      <c r="K2" s="86"/>
      <c r="L2" s="87"/>
      <c r="M2" s="45" t="s">
        <v>10</v>
      </c>
      <c r="N2" s="7">
        <f>C5</f>
        <v>43313</v>
      </c>
      <c r="O2" s="5" t="s">
        <v>11</v>
      </c>
      <c r="P2" s="7">
        <f>C34</f>
        <v>43342</v>
      </c>
    </row>
    <row r="3" spans="3:17" s="8" customFormat="1" ht="16.5" customHeight="1">
      <c r="C3" s="89" t="s">
        <v>22</v>
      </c>
      <c r="D3" s="90"/>
      <c r="E3" s="90"/>
      <c r="F3" s="90"/>
      <c r="G3" s="90"/>
      <c r="H3" s="90"/>
      <c r="I3" s="91"/>
      <c r="J3" s="9"/>
      <c r="K3" s="9"/>
      <c r="L3" s="92" t="s">
        <v>21</v>
      </c>
      <c r="M3" s="93"/>
      <c r="N3" s="94" t="s">
        <v>20</v>
      </c>
      <c r="O3" s="95"/>
      <c r="P3" s="94"/>
      <c r="Q3" s="10"/>
    </row>
    <row r="4" spans="3:16" ht="12.75">
      <c r="C4" s="5"/>
      <c r="D4" s="5"/>
      <c r="E4" s="46" t="s">
        <v>0</v>
      </c>
      <c r="F4" s="46" t="s">
        <v>1</v>
      </c>
      <c r="G4" s="46" t="s">
        <v>0</v>
      </c>
      <c r="H4" s="46" t="s">
        <v>1</v>
      </c>
      <c r="I4" s="46" t="s">
        <v>2</v>
      </c>
      <c r="J4" s="11"/>
      <c r="K4" s="11" t="str">
        <f>IF(J4=0," ",8)</f>
        <v> </v>
      </c>
      <c r="L4" s="6" t="s">
        <v>23</v>
      </c>
      <c r="M4" s="46" t="s">
        <v>24</v>
      </c>
      <c r="N4" s="13" t="s">
        <v>7</v>
      </c>
      <c r="O4" s="96"/>
      <c r="P4" s="14" t="s">
        <v>8</v>
      </c>
    </row>
    <row r="5" spans="1:16" ht="12.75">
      <c r="A5" s="49">
        <f>WEEKDAY(C5)</f>
        <v>4</v>
      </c>
      <c r="B5" s="49">
        <f>IF(I5&lt;&gt;"-",1,0)</f>
        <v>1</v>
      </c>
      <c r="C5" s="48">
        <v>43313</v>
      </c>
      <c r="D5" s="21" t="str">
        <f>IF(A5=1,"domingo",IF(A5=2,"segunda",IF(A5=3,"terça",IF(A5=4,"quarta",IF(A5=5,"quinta",IF(A5=6,"sexta",IF(A5=7,"sábado",0)))))))</f>
        <v>quarta</v>
      </c>
      <c r="E5" s="2">
        <f aca="true" t="shared" si="0" ref="E5:H35">IF($D5="sábado","-",IF($D5="domingo","-",0))</f>
        <v>0</v>
      </c>
      <c r="F5" s="2">
        <f t="shared" si="0"/>
        <v>0</v>
      </c>
      <c r="G5" s="2">
        <f t="shared" si="0"/>
        <v>0</v>
      </c>
      <c r="H5" s="2">
        <f t="shared" si="0"/>
        <v>0</v>
      </c>
      <c r="I5" s="3">
        <f>IF(D5="sábado","-",IF(D5="domingo","-",(F5-E5+H5-G5)))</f>
        <v>0</v>
      </c>
      <c r="J5" s="11">
        <f>IF(I5="-"," ",(8/24))</f>
        <v>0.3333333333333333</v>
      </c>
      <c r="K5" s="11">
        <f>IF(B5=0," ",8)</f>
        <v>8</v>
      </c>
      <c r="L5" s="11"/>
      <c r="M5" s="12"/>
      <c r="N5" s="15"/>
      <c r="O5" s="97"/>
      <c r="P5" s="16"/>
    </row>
    <row r="6" spans="1:16" ht="12.75">
      <c r="A6" s="49">
        <f aca="true" t="shared" si="1" ref="A6:A35">WEEKDAY(C6)</f>
        <v>5</v>
      </c>
      <c r="B6" s="49">
        <f aca="true" t="shared" si="2" ref="B6:B35">IF(I6&lt;&gt;"-",1,0)</f>
        <v>1</v>
      </c>
      <c r="C6" s="48">
        <v>43314</v>
      </c>
      <c r="D6" s="21" t="str">
        <f aca="true" t="shared" si="3" ref="D6:D35">IF(A6=1,"domingo",IF(A6=2,"segunda",IF(A6=3,"terça",IF(A6=4,"quarta",IF(A6=5,"quinta",IF(A6=6,"sexta",IF(A6=7,"sábado",0)))))))</f>
        <v>quinta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3">
        <f aca="true" t="shared" si="4" ref="I6:I35">IF(D6="sábado","-",IF(D6="domingo","-",(F6-E6+H6-G6)))</f>
        <v>0</v>
      </c>
      <c r="J6" s="11">
        <f aca="true" t="shared" si="5" ref="J6:J35">IF(I6="-"," ",(8/24))</f>
        <v>0.3333333333333333</v>
      </c>
      <c r="K6" s="11">
        <f aca="true" t="shared" si="6" ref="K6:K35">IF(B6=0," ",8)</f>
        <v>8</v>
      </c>
      <c r="L6" s="11"/>
      <c r="M6" s="12"/>
      <c r="N6" s="15"/>
      <c r="O6" s="97"/>
      <c r="P6" s="16"/>
    </row>
    <row r="7" spans="1:16" ht="12.75">
      <c r="A7" s="49">
        <f t="shared" si="1"/>
        <v>6</v>
      </c>
      <c r="B7" s="49">
        <f t="shared" si="2"/>
        <v>1</v>
      </c>
      <c r="C7" s="48">
        <v>43315</v>
      </c>
      <c r="D7" s="21" t="str">
        <f t="shared" si="3"/>
        <v>sexta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3">
        <f t="shared" si="4"/>
        <v>0</v>
      </c>
      <c r="J7" s="11">
        <f t="shared" si="5"/>
        <v>0.3333333333333333</v>
      </c>
      <c r="K7" s="11">
        <f t="shared" si="6"/>
        <v>8</v>
      </c>
      <c r="L7" s="11"/>
      <c r="M7" s="11"/>
      <c r="N7" s="15"/>
      <c r="O7" s="97"/>
      <c r="P7" s="16"/>
    </row>
    <row r="8" spans="1:16" ht="12.75">
      <c r="A8" s="49">
        <f t="shared" si="1"/>
        <v>7</v>
      </c>
      <c r="B8" s="49">
        <f t="shared" si="2"/>
        <v>0</v>
      </c>
      <c r="C8" s="48">
        <v>43316</v>
      </c>
      <c r="D8" s="59" t="str">
        <f t="shared" si="3"/>
        <v>sábado</v>
      </c>
      <c r="E8" s="2" t="str">
        <f t="shared" si="0"/>
        <v>-</v>
      </c>
      <c r="F8" s="2" t="str">
        <f t="shared" si="0"/>
        <v>-</v>
      </c>
      <c r="G8" s="2" t="str">
        <f t="shared" si="0"/>
        <v>-</v>
      </c>
      <c r="H8" s="2" t="str">
        <f t="shared" si="0"/>
        <v>-</v>
      </c>
      <c r="I8" s="3" t="str">
        <f t="shared" si="4"/>
        <v>-</v>
      </c>
      <c r="J8" s="11" t="str">
        <f t="shared" si="5"/>
        <v> </v>
      </c>
      <c r="K8" s="11" t="str">
        <f t="shared" si="6"/>
        <v> </v>
      </c>
      <c r="L8" s="11"/>
      <c r="M8" s="11"/>
      <c r="N8" s="15"/>
      <c r="O8" s="97"/>
      <c r="P8" s="16"/>
    </row>
    <row r="9" spans="1:16" ht="12.75">
      <c r="A9" s="49">
        <f t="shared" si="1"/>
        <v>1</v>
      </c>
      <c r="B9" s="49">
        <f t="shared" si="2"/>
        <v>0</v>
      </c>
      <c r="C9" s="48">
        <v>43317</v>
      </c>
      <c r="D9" s="59" t="str">
        <f t="shared" si="3"/>
        <v>domingo</v>
      </c>
      <c r="E9" s="2" t="str">
        <f t="shared" si="0"/>
        <v>-</v>
      </c>
      <c r="F9" s="2" t="str">
        <f t="shared" si="0"/>
        <v>-</v>
      </c>
      <c r="G9" s="2" t="str">
        <f t="shared" si="0"/>
        <v>-</v>
      </c>
      <c r="H9" s="2" t="str">
        <f t="shared" si="0"/>
        <v>-</v>
      </c>
      <c r="I9" s="3" t="str">
        <f t="shared" si="4"/>
        <v>-</v>
      </c>
      <c r="J9" s="11" t="str">
        <f t="shared" si="5"/>
        <v> </v>
      </c>
      <c r="K9" s="11" t="str">
        <f t="shared" si="6"/>
        <v> </v>
      </c>
      <c r="L9" s="11"/>
      <c r="M9" s="11"/>
      <c r="N9" s="15"/>
      <c r="O9" s="97"/>
      <c r="P9" s="16"/>
    </row>
    <row r="10" spans="1:16" ht="12.75">
      <c r="A10" s="49">
        <f t="shared" si="1"/>
        <v>2</v>
      </c>
      <c r="B10" s="49">
        <f t="shared" si="2"/>
        <v>1</v>
      </c>
      <c r="C10" s="48">
        <v>43318</v>
      </c>
      <c r="D10" s="21" t="str">
        <f t="shared" si="3"/>
        <v>segunda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3">
        <f t="shared" si="4"/>
        <v>0</v>
      </c>
      <c r="J10" s="11">
        <f t="shared" si="5"/>
        <v>0.3333333333333333</v>
      </c>
      <c r="K10" s="11">
        <f t="shared" si="6"/>
        <v>8</v>
      </c>
      <c r="L10" s="11"/>
      <c r="M10" s="11"/>
      <c r="N10" s="15"/>
      <c r="O10" s="97"/>
      <c r="P10" s="16"/>
    </row>
    <row r="11" spans="1:16" ht="12.75">
      <c r="A11" s="49">
        <f t="shared" si="1"/>
        <v>3</v>
      </c>
      <c r="B11" s="49">
        <f t="shared" si="2"/>
        <v>1</v>
      </c>
      <c r="C11" s="48">
        <v>43319</v>
      </c>
      <c r="D11" s="21" t="str">
        <f t="shared" si="3"/>
        <v>terça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3">
        <f t="shared" si="4"/>
        <v>0</v>
      </c>
      <c r="J11" s="11">
        <f t="shared" si="5"/>
        <v>0.3333333333333333</v>
      </c>
      <c r="K11" s="11">
        <f t="shared" si="6"/>
        <v>8</v>
      </c>
      <c r="L11" s="11"/>
      <c r="M11" s="11"/>
      <c r="N11" s="15"/>
      <c r="O11" s="97"/>
      <c r="P11" s="16"/>
    </row>
    <row r="12" spans="1:16" ht="12.75">
      <c r="A12" s="49">
        <f t="shared" si="1"/>
        <v>4</v>
      </c>
      <c r="B12" s="49">
        <f t="shared" si="2"/>
        <v>1</v>
      </c>
      <c r="C12" s="48">
        <v>43320</v>
      </c>
      <c r="D12" s="21" t="str">
        <f t="shared" si="3"/>
        <v>quarta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3">
        <f t="shared" si="4"/>
        <v>0</v>
      </c>
      <c r="J12" s="11">
        <f t="shared" si="5"/>
        <v>0.3333333333333333</v>
      </c>
      <c r="K12" s="11">
        <f t="shared" si="6"/>
        <v>8</v>
      </c>
      <c r="L12" s="11"/>
      <c r="M12" s="12"/>
      <c r="N12" s="15"/>
      <c r="O12" s="97"/>
      <c r="P12" s="16"/>
    </row>
    <row r="13" spans="1:16" ht="12.75">
      <c r="A13" s="49">
        <f t="shared" si="1"/>
        <v>5</v>
      </c>
      <c r="B13" s="49">
        <f t="shared" si="2"/>
        <v>1</v>
      </c>
      <c r="C13" s="48">
        <v>43321</v>
      </c>
      <c r="D13" s="21" t="str">
        <f t="shared" si="3"/>
        <v>quinta</v>
      </c>
      <c r="E13" s="2">
        <f t="shared" si="0"/>
        <v>0</v>
      </c>
      <c r="F13" s="2">
        <f t="shared" si="0"/>
        <v>0</v>
      </c>
      <c r="G13" s="2">
        <f t="shared" si="0"/>
        <v>0</v>
      </c>
      <c r="H13" s="2">
        <f t="shared" si="0"/>
        <v>0</v>
      </c>
      <c r="I13" s="3">
        <f t="shared" si="4"/>
        <v>0</v>
      </c>
      <c r="J13" s="11">
        <f t="shared" si="5"/>
        <v>0.3333333333333333</v>
      </c>
      <c r="K13" s="11">
        <f t="shared" si="6"/>
        <v>8</v>
      </c>
      <c r="L13" s="11"/>
      <c r="M13" s="12"/>
      <c r="N13" s="15"/>
      <c r="O13" s="97"/>
      <c r="P13" s="16"/>
    </row>
    <row r="14" spans="1:16" ht="12.75">
      <c r="A14" s="49">
        <f t="shared" si="1"/>
        <v>6</v>
      </c>
      <c r="B14" s="49">
        <f t="shared" si="2"/>
        <v>1</v>
      </c>
      <c r="C14" s="48">
        <v>43322</v>
      </c>
      <c r="D14" s="21" t="str">
        <f t="shared" si="3"/>
        <v>sexta</v>
      </c>
      <c r="E14" s="2">
        <f t="shared" si="0"/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I14" s="3">
        <f t="shared" si="4"/>
        <v>0</v>
      </c>
      <c r="J14" s="11">
        <f t="shared" si="5"/>
        <v>0.3333333333333333</v>
      </c>
      <c r="K14" s="11">
        <f t="shared" si="6"/>
        <v>8</v>
      </c>
      <c r="L14" s="11"/>
      <c r="M14" s="11"/>
      <c r="N14" s="15"/>
      <c r="O14" s="97"/>
      <c r="P14" s="16"/>
    </row>
    <row r="15" spans="1:16" ht="12.75">
      <c r="A15" s="49">
        <f t="shared" si="1"/>
        <v>7</v>
      </c>
      <c r="B15" s="49">
        <f t="shared" si="2"/>
        <v>0</v>
      </c>
      <c r="C15" s="48">
        <v>43323</v>
      </c>
      <c r="D15" s="59" t="str">
        <f t="shared" si="3"/>
        <v>sábado</v>
      </c>
      <c r="E15" s="2" t="str">
        <f t="shared" si="0"/>
        <v>-</v>
      </c>
      <c r="F15" s="2" t="str">
        <f t="shared" si="0"/>
        <v>-</v>
      </c>
      <c r="G15" s="2" t="str">
        <f t="shared" si="0"/>
        <v>-</v>
      </c>
      <c r="H15" s="2" t="str">
        <f t="shared" si="0"/>
        <v>-</v>
      </c>
      <c r="I15" s="3" t="str">
        <f t="shared" si="4"/>
        <v>-</v>
      </c>
      <c r="J15" s="11" t="str">
        <f t="shared" si="5"/>
        <v> </v>
      </c>
      <c r="K15" s="11" t="str">
        <f t="shared" si="6"/>
        <v> </v>
      </c>
      <c r="L15" s="11"/>
      <c r="M15" s="11"/>
      <c r="N15" s="15"/>
      <c r="O15" s="97"/>
      <c r="P15" s="16"/>
    </row>
    <row r="16" spans="1:16" ht="12.75">
      <c r="A16" s="49">
        <f t="shared" si="1"/>
        <v>1</v>
      </c>
      <c r="B16" s="49">
        <f t="shared" si="2"/>
        <v>0</v>
      </c>
      <c r="C16" s="48">
        <v>43324</v>
      </c>
      <c r="D16" s="59" t="str">
        <f t="shared" si="3"/>
        <v>domingo</v>
      </c>
      <c r="E16" s="2" t="str">
        <f t="shared" si="0"/>
        <v>-</v>
      </c>
      <c r="F16" s="2" t="str">
        <f t="shared" si="0"/>
        <v>-</v>
      </c>
      <c r="G16" s="2" t="str">
        <f t="shared" si="0"/>
        <v>-</v>
      </c>
      <c r="H16" s="2" t="str">
        <f t="shared" si="0"/>
        <v>-</v>
      </c>
      <c r="I16" s="3" t="str">
        <f t="shared" si="4"/>
        <v>-</v>
      </c>
      <c r="J16" s="11" t="str">
        <f t="shared" si="5"/>
        <v> </v>
      </c>
      <c r="K16" s="11" t="str">
        <f t="shared" si="6"/>
        <v> </v>
      </c>
      <c r="L16" s="11"/>
      <c r="M16" s="11"/>
      <c r="N16" s="15"/>
      <c r="O16" s="97"/>
      <c r="P16" s="16"/>
    </row>
    <row r="17" spans="1:16" ht="12.75">
      <c r="A17" s="49">
        <f t="shared" si="1"/>
        <v>2</v>
      </c>
      <c r="B17" s="49">
        <f t="shared" si="2"/>
        <v>1</v>
      </c>
      <c r="C17" s="48">
        <v>43325</v>
      </c>
      <c r="D17" s="21" t="str">
        <f t="shared" si="3"/>
        <v>segunda</v>
      </c>
      <c r="E17" s="2">
        <f t="shared" si="0"/>
        <v>0</v>
      </c>
      <c r="F17" s="2">
        <f t="shared" si="0"/>
        <v>0</v>
      </c>
      <c r="G17" s="2">
        <f t="shared" si="0"/>
        <v>0</v>
      </c>
      <c r="H17" s="2">
        <f t="shared" si="0"/>
        <v>0</v>
      </c>
      <c r="I17" s="3">
        <f t="shared" si="4"/>
        <v>0</v>
      </c>
      <c r="J17" s="11">
        <f t="shared" si="5"/>
        <v>0.3333333333333333</v>
      </c>
      <c r="K17" s="11">
        <f t="shared" si="6"/>
        <v>8</v>
      </c>
      <c r="L17" s="11"/>
      <c r="M17" s="11"/>
      <c r="N17" s="15"/>
      <c r="O17" s="97"/>
      <c r="P17" s="16"/>
    </row>
    <row r="18" spans="1:16" ht="12.75">
      <c r="A18" s="49">
        <f t="shared" si="1"/>
        <v>3</v>
      </c>
      <c r="B18" s="49">
        <f t="shared" si="2"/>
        <v>1</v>
      </c>
      <c r="C18" s="48">
        <v>43326</v>
      </c>
      <c r="D18" s="21" t="str">
        <f t="shared" si="3"/>
        <v>terça</v>
      </c>
      <c r="E18" s="2">
        <f t="shared" si="0"/>
        <v>0</v>
      </c>
      <c r="F18" s="2">
        <f t="shared" si="0"/>
        <v>0</v>
      </c>
      <c r="G18" s="2">
        <f t="shared" si="0"/>
        <v>0</v>
      </c>
      <c r="H18" s="2">
        <f t="shared" si="0"/>
        <v>0</v>
      </c>
      <c r="I18" s="3">
        <f t="shared" si="4"/>
        <v>0</v>
      </c>
      <c r="J18" s="11">
        <f t="shared" si="5"/>
        <v>0.3333333333333333</v>
      </c>
      <c r="K18" s="11">
        <f t="shared" si="6"/>
        <v>8</v>
      </c>
      <c r="L18" s="11"/>
      <c r="M18" s="11"/>
      <c r="N18" s="15"/>
      <c r="O18" s="97"/>
      <c r="P18" s="16"/>
    </row>
    <row r="19" spans="1:16" ht="12.75">
      <c r="A19" s="49">
        <f t="shared" si="1"/>
        <v>4</v>
      </c>
      <c r="B19" s="49">
        <f t="shared" si="2"/>
        <v>1</v>
      </c>
      <c r="C19" s="48">
        <v>43327</v>
      </c>
      <c r="D19" s="21" t="str">
        <f t="shared" si="3"/>
        <v>quarta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3">
        <f t="shared" si="4"/>
        <v>0</v>
      </c>
      <c r="J19" s="11">
        <f t="shared" si="5"/>
        <v>0.3333333333333333</v>
      </c>
      <c r="K19" s="11">
        <f t="shared" si="6"/>
        <v>8</v>
      </c>
      <c r="L19" s="11"/>
      <c r="M19" s="12"/>
      <c r="N19" s="15"/>
      <c r="O19" s="97"/>
      <c r="P19" s="16"/>
    </row>
    <row r="20" spans="1:16" ht="12.75">
      <c r="A20" s="49">
        <f t="shared" si="1"/>
        <v>5</v>
      </c>
      <c r="B20" s="49">
        <f t="shared" si="2"/>
        <v>1</v>
      </c>
      <c r="C20" s="48">
        <v>43328</v>
      </c>
      <c r="D20" s="21" t="str">
        <f t="shared" si="3"/>
        <v>quinta</v>
      </c>
      <c r="E20" s="2">
        <f t="shared" si="0"/>
        <v>0</v>
      </c>
      <c r="F20" s="2">
        <f t="shared" si="0"/>
        <v>0</v>
      </c>
      <c r="G20" s="2">
        <f t="shared" si="0"/>
        <v>0</v>
      </c>
      <c r="H20" s="2">
        <f t="shared" si="0"/>
        <v>0</v>
      </c>
      <c r="I20" s="3">
        <f t="shared" si="4"/>
        <v>0</v>
      </c>
      <c r="J20" s="11">
        <f t="shared" si="5"/>
        <v>0.3333333333333333</v>
      </c>
      <c r="K20" s="11">
        <f t="shared" si="6"/>
        <v>8</v>
      </c>
      <c r="L20" s="11"/>
      <c r="M20" s="12"/>
      <c r="N20" s="15"/>
      <c r="O20" s="97"/>
      <c r="P20" s="16"/>
    </row>
    <row r="21" spans="1:16" ht="12.75">
      <c r="A21" s="49">
        <f t="shared" si="1"/>
        <v>6</v>
      </c>
      <c r="B21" s="49">
        <f t="shared" si="2"/>
        <v>1</v>
      </c>
      <c r="C21" s="48">
        <v>43329</v>
      </c>
      <c r="D21" s="21" t="str">
        <f t="shared" si="3"/>
        <v>sexta</v>
      </c>
      <c r="E21" s="2">
        <f t="shared" si="0"/>
        <v>0</v>
      </c>
      <c r="F21" s="2">
        <f t="shared" si="0"/>
        <v>0</v>
      </c>
      <c r="G21" s="2">
        <f t="shared" si="0"/>
        <v>0</v>
      </c>
      <c r="H21" s="2">
        <f t="shared" si="0"/>
        <v>0</v>
      </c>
      <c r="I21" s="3">
        <f t="shared" si="4"/>
        <v>0</v>
      </c>
      <c r="J21" s="11">
        <f t="shared" si="5"/>
        <v>0.3333333333333333</v>
      </c>
      <c r="K21" s="11">
        <f t="shared" si="6"/>
        <v>8</v>
      </c>
      <c r="L21" s="11"/>
      <c r="M21" s="11"/>
      <c r="N21" s="15"/>
      <c r="O21" s="97"/>
      <c r="P21" s="16"/>
    </row>
    <row r="22" spans="1:16" ht="12.75">
      <c r="A22" s="49">
        <f t="shared" si="1"/>
        <v>7</v>
      </c>
      <c r="B22" s="49">
        <f t="shared" si="2"/>
        <v>0</v>
      </c>
      <c r="C22" s="48">
        <v>43330</v>
      </c>
      <c r="D22" s="59" t="str">
        <f t="shared" si="3"/>
        <v>sábado</v>
      </c>
      <c r="E22" s="2" t="str">
        <f t="shared" si="0"/>
        <v>-</v>
      </c>
      <c r="F22" s="2" t="str">
        <f t="shared" si="0"/>
        <v>-</v>
      </c>
      <c r="G22" s="2" t="str">
        <f t="shared" si="0"/>
        <v>-</v>
      </c>
      <c r="H22" s="2" t="str">
        <f t="shared" si="0"/>
        <v>-</v>
      </c>
      <c r="I22" s="3" t="str">
        <f t="shared" si="4"/>
        <v>-</v>
      </c>
      <c r="J22" s="11" t="str">
        <f t="shared" si="5"/>
        <v> </v>
      </c>
      <c r="K22" s="11" t="str">
        <f t="shared" si="6"/>
        <v> </v>
      </c>
      <c r="L22" s="11"/>
      <c r="M22" s="11"/>
      <c r="N22" s="15"/>
      <c r="O22" s="97"/>
      <c r="P22" s="16"/>
    </row>
    <row r="23" spans="1:16" ht="12.75">
      <c r="A23" s="49">
        <f t="shared" si="1"/>
        <v>1</v>
      </c>
      <c r="B23" s="49">
        <f t="shared" si="2"/>
        <v>0</v>
      </c>
      <c r="C23" s="48">
        <v>43331</v>
      </c>
      <c r="D23" s="59" t="str">
        <f t="shared" si="3"/>
        <v>domingo</v>
      </c>
      <c r="E23" s="2" t="str">
        <f t="shared" si="0"/>
        <v>-</v>
      </c>
      <c r="F23" s="2" t="str">
        <f t="shared" si="0"/>
        <v>-</v>
      </c>
      <c r="G23" s="2" t="str">
        <f t="shared" si="0"/>
        <v>-</v>
      </c>
      <c r="H23" s="2" t="str">
        <f t="shared" si="0"/>
        <v>-</v>
      </c>
      <c r="I23" s="3" t="str">
        <f t="shared" si="4"/>
        <v>-</v>
      </c>
      <c r="J23" s="11" t="str">
        <f t="shared" si="5"/>
        <v> </v>
      </c>
      <c r="K23" s="11" t="str">
        <f t="shared" si="6"/>
        <v> </v>
      </c>
      <c r="L23" s="11"/>
      <c r="M23" s="11"/>
      <c r="N23" s="15"/>
      <c r="O23" s="97"/>
      <c r="P23" s="16"/>
    </row>
    <row r="24" spans="1:16" ht="12.75">
      <c r="A24" s="49">
        <f t="shared" si="1"/>
        <v>2</v>
      </c>
      <c r="B24" s="49">
        <f t="shared" si="2"/>
        <v>1</v>
      </c>
      <c r="C24" s="48">
        <v>43332</v>
      </c>
      <c r="D24" s="21" t="str">
        <f t="shared" si="3"/>
        <v>segunda</v>
      </c>
      <c r="E24" s="2">
        <f t="shared" si="0"/>
        <v>0</v>
      </c>
      <c r="F24" s="2">
        <f t="shared" si="0"/>
        <v>0</v>
      </c>
      <c r="G24" s="2">
        <f t="shared" si="0"/>
        <v>0</v>
      </c>
      <c r="H24" s="2">
        <f t="shared" si="0"/>
        <v>0</v>
      </c>
      <c r="I24" s="3">
        <f t="shared" si="4"/>
        <v>0</v>
      </c>
      <c r="J24" s="11">
        <f t="shared" si="5"/>
        <v>0.3333333333333333</v>
      </c>
      <c r="K24" s="11">
        <f t="shared" si="6"/>
        <v>8</v>
      </c>
      <c r="L24" s="11"/>
      <c r="M24" s="11"/>
      <c r="N24" s="15"/>
      <c r="O24" s="97"/>
      <c r="P24" s="16"/>
    </row>
    <row r="25" spans="1:16" ht="12.75">
      <c r="A25" s="49">
        <f t="shared" si="1"/>
        <v>3</v>
      </c>
      <c r="B25" s="49">
        <f t="shared" si="2"/>
        <v>1</v>
      </c>
      <c r="C25" s="48">
        <v>43333</v>
      </c>
      <c r="D25" s="21" t="str">
        <f t="shared" si="3"/>
        <v>terça</v>
      </c>
      <c r="E25" s="2">
        <f t="shared" si="0"/>
        <v>0</v>
      </c>
      <c r="F25" s="2">
        <f t="shared" si="0"/>
        <v>0</v>
      </c>
      <c r="G25" s="2">
        <f t="shared" si="0"/>
        <v>0</v>
      </c>
      <c r="H25" s="2">
        <f t="shared" si="0"/>
        <v>0</v>
      </c>
      <c r="I25" s="3">
        <f t="shared" si="4"/>
        <v>0</v>
      </c>
      <c r="J25" s="11">
        <f t="shared" si="5"/>
        <v>0.3333333333333333</v>
      </c>
      <c r="K25" s="11">
        <f t="shared" si="6"/>
        <v>8</v>
      </c>
      <c r="L25" s="11"/>
      <c r="M25" s="11"/>
      <c r="N25" s="15"/>
      <c r="O25" s="97"/>
      <c r="P25" s="16"/>
    </row>
    <row r="26" spans="1:16" ht="12.75">
      <c r="A26" s="49">
        <f t="shared" si="1"/>
        <v>4</v>
      </c>
      <c r="B26" s="49">
        <f t="shared" si="2"/>
        <v>1</v>
      </c>
      <c r="C26" s="48">
        <v>43334</v>
      </c>
      <c r="D26" s="21" t="str">
        <f t="shared" si="3"/>
        <v>quarta</v>
      </c>
      <c r="E26" s="2">
        <f t="shared" si="0"/>
        <v>0</v>
      </c>
      <c r="F26" s="2">
        <f t="shared" si="0"/>
        <v>0</v>
      </c>
      <c r="G26" s="2">
        <f t="shared" si="0"/>
        <v>0</v>
      </c>
      <c r="H26" s="2">
        <f t="shared" si="0"/>
        <v>0</v>
      </c>
      <c r="I26" s="3">
        <f t="shared" si="4"/>
        <v>0</v>
      </c>
      <c r="J26" s="11">
        <f t="shared" si="5"/>
        <v>0.3333333333333333</v>
      </c>
      <c r="K26" s="11">
        <f t="shared" si="6"/>
        <v>8</v>
      </c>
      <c r="L26" s="11"/>
      <c r="M26" s="12"/>
      <c r="N26" s="15"/>
      <c r="O26" s="97"/>
      <c r="P26" s="16"/>
    </row>
    <row r="27" spans="1:16" ht="12.75">
      <c r="A27" s="49">
        <f t="shared" si="1"/>
        <v>5</v>
      </c>
      <c r="B27" s="49">
        <f t="shared" si="2"/>
        <v>1</v>
      </c>
      <c r="C27" s="48">
        <v>43335</v>
      </c>
      <c r="D27" s="21" t="str">
        <f t="shared" si="3"/>
        <v>quinta</v>
      </c>
      <c r="E27" s="2">
        <f t="shared" si="0"/>
        <v>0</v>
      </c>
      <c r="F27" s="2">
        <f t="shared" si="0"/>
        <v>0</v>
      </c>
      <c r="G27" s="2">
        <f t="shared" si="0"/>
        <v>0</v>
      </c>
      <c r="H27" s="2">
        <f t="shared" si="0"/>
        <v>0</v>
      </c>
      <c r="I27" s="3">
        <f t="shared" si="4"/>
        <v>0</v>
      </c>
      <c r="J27" s="11">
        <f t="shared" si="5"/>
        <v>0.3333333333333333</v>
      </c>
      <c r="K27" s="11">
        <f t="shared" si="6"/>
        <v>8</v>
      </c>
      <c r="L27" s="11"/>
      <c r="M27" s="12"/>
      <c r="N27" s="15"/>
      <c r="O27" s="97"/>
      <c r="P27" s="16"/>
    </row>
    <row r="28" spans="1:16" ht="12.75">
      <c r="A28" s="49">
        <f t="shared" si="1"/>
        <v>6</v>
      </c>
      <c r="B28" s="49">
        <f t="shared" si="2"/>
        <v>1</v>
      </c>
      <c r="C28" s="48">
        <v>43336</v>
      </c>
      <c r="D28" s="21" t="str">
        <f t="shared" si="3"/>
        <v>sexta</v>
      </c>
      <c r="E28" s="2">
        <f t="shared" si="0"/>
        <v>0</v>
      </c>
      <c r="F28" s="2">
        <f t="shared" si="0"/>
        <v>0</v>
      </c>
      <c r="G28" s="2">
        <f t="shared" si="0"/>
        <v>0</v>
      </c>
      <c r="H28" s="2">
        <f t="shared" si="0"/>
        <v>0</v>
      </c>
      <c r="I28" s="3">
        <f t="shared" si="4"/>
        <v>0</v>
      </c>
      <c r="J28" s="11">
        <f t="shared" si="5"/>
        <v>0.3333333333333333</v>
      </c>
      <c r="K28" s="11">
        <f t="shared" si="6"/>
        <v>8</v>
      </c>
      <c r="L28" s="11"/>
      <c r="M28" s="11"/>
      <c r="N28" s="15"/>
      <c r="O28" s="97"/>
      <c r="P28" s="16"/>
    </row>
    <row r="29" spans="1:16" ht="12.75">
      <c r="A29" s="49">
        <f t="shared" si="1"/>
        <v>7</v>
      </c>
      <c r="B29" s="49">
        <f t="shared" si="2"/>
        <v>0</v>
      </c>
      <c r="C29" s="48">
        <v>43337</v>
      </c>
      <c r="D29" s="59" t="str">
        <f t="shared" si="3"/>
        <v>sábado</v>
      </c>
      <c r="E29" s="2" t="str">
        <f t="shared" si="0"/>
        <v>-</v>
      </c>
      <c r="F29" s="2" t="str">
        <f t="shared" si="0"/>
        <v>-</v>
      </c>
      <c r="G29" s="2" t="str">
        <f t="shared" si="0"/>
        <v>-</v>
      </c>
      <c r="H29" s="2" t="str">
        <f t="shared" si="0"/>
        <v>-</v>
      </c>
      <c r="I29" s="3" t="str">
        <f t="shared" si="4"/>
        <v>-</v>
      </c>
      <c r="J29" s="11" t="str">
        <f t="shared" si="5"/>
        <v> </v>
      </c>
      <c r="K29" s="11" t="str">
        <f t="shared" si="6"/>
        <v> </v>
      </c>
      <c r="L29" s="11"/>
      <c r="M29" s="11"/>
      <c r="N29" s="15"/>
      <c r="O29" s="97"/>
      <c r="P29" s="16"/>
    </row>
    <row r="30" spans="1:16" ht="12.75">
      <c r="A30" s="49">
        <f t="shared" si="1"/>
        <v>1</v>
      </c>
      <c r="B30" s="49">
        <f t="shared" si="2"/>
        <v>0</v>
      </c>
      <c r="C30" s="48">
        <v>43338</v>
      </c>
      <c r="D30" s="59" t="str">
        <f t="shared" si="3"/>
        <v>domingo</v>
      </c>
      <c r="E30" s="2" t="str">
        <f t="shared" si="0"/>
        <v>-</v>
      </c>
      <c r="F30" s="2" t="str">
        <f t="shared" si="0"/>
        <v>-</v>
      </c>
      <c r="G30" s="2" t="str">
        <f t="shared" si="0"/>
        <v>-</v>
      </c>
      <c r="H30" s="2" t="str">
        <f t="shared" si="0"/>
        <v>-</v>
      </c>
      <c r="I30" s="3" t="str">
        <f t="shared" si="4"/>
        <v>-</v>
      </c>
      <c r="J30" s="11" t="str">
        <f t="shared" si="5"/>
        <v> </v>
      </c>
      <c r="K30" s="11" t="str">
        <f t="shared" si="6"/>
        <v> </v>
      </c>
      <c r="L30" s="11"/>
      <c r="M30" s="11"/>
      <c r="N30" s="15"/>
      <c r="O30" s="97"/>
      <c r="P30" s="16"/>
    </row>
    <row r="31" spans="1:16" ht="12.75">
      <c r="A31" s="49">
        <f t="shared" si="1"/>
        <v>2</v>
      </c>
      <c r="B31" s="49">
        <f t="shared" si="2"/>
        <v>1</v>
      </c>
      <c r="C31" s="48">
        <v>43339</v>
      </c>
      <c r="D31" s="21" t="str">
        <f t="shared" si="3"/>
        <v>segunda</v>
      </c>
      <c r="E31" s="2">
        <f t="shared" si="0"/>
        <v>0</v>
      </c>
      <c r="F31" s="2">
        <f t="shared" si="0"/>
        <v>0</v>
      </c>
      <c r="G31" s="2">
        <f t="shared" si="0"/>
        <v>0</v>
      </c>
      <c r="H31" s="2">
        <f t="shared" si="0"/>
        <v>0</v>
      </c>
      <c r="I31" s="3">
        <f t="shared" si="4"/>
        <v>0</v>
      </c>
      <c r="J31" s="11">
        <f t="shared" si="5"/>
        <v>0.3333333333333333</v>
      </c>
      <c r="K31" s="11">
        <f t="shared" si="6"/>
        <v>8</v>
      </c>
      <c r="L31" s="11"/>
      <c r="M31" s="11"/>
      <c r="N31" s="15"/>
      <c r="O31" s="97"/>
      <c r="P31" s="16"/>
    </row>
    <row r="32" spans="1:16" ht="12.75">
      <c r="A32" s="49">
        <f t="shared" si="1"/>
        <v>3</v>
      </c>
      <c r="B32" s="49">
        <f t="shared" si="2"/>
        <v>1</v>
      </c>
      <c r="C32" s="48">
        <v>43340</v>
      </c>
      <c r="D32" s="21" t="str">
        <f t="shared" si="3"/>
        <v>terça</v>
      </c>
      <c r="E32" s="2">
        <f t="shared" si="0"/>
        <v>0</v>
      </c>
      <c r="F32" s="2">
        <f t="shared" si="0"/>
        <v>0</v>
      </c>
      <c r="G32" s="2">
        <f t="shared" si="0"/>
        <v>0</v>
      </c>
      <c r="H32" s="2">
        <f t="shared" si="0"/>
        <v>0</v>
      </c>
      <c r="I32" s="3">
        <f t="shared" si="4"/>
        <v>0</v>
      </c>
      <c r="J32" s="11">
        <f t="shared" si="5"/>
        <v>0.3333333333333333</v>
      </c>
      <c r="K32" s="11">
        <f t="shared" si="6"/>
        <v>8</v>
      </c>
      <c r="L32" s="11"/>
      <c r="M32" s="11"/>
      <c r="N32" s="15"/>
      <c r="O32" s="97"/>
      <c r="P32" s="16"/>
    </row>
    <row r="33" spans="1:16" ht="12.75">
      <c r="A33" s="49">
        <f t="shared" si="1"/>
        <v>4</v>
      </c>
      <c r="B33" s="49">
        <f t="shared" si="2"/>
        <v>1</v>
      </c>
      <c r="C33" s="48">
        <v>43341</v>
      </c>
      <c r="D33" s="21" t="str">
        <f t="shared" si="3"/>
        <v>quarta</v>
      </c>
      <c r="E33" s="2">
        <v>0</v>
      </c>
      <c r="F33" s="2">
        <v>0</v>
      </c>
      <c r="G33" s="2">
        <v>0</v>
      </c>
      <c r="H33" s="2">
        <v>0</v>
      </c>
      <c r="I33" s="3">
        <f>IF(D33="domingo","-",(F33-E33+H33-G33))</f>
        <v>0</v>
      </c>
      <c r="J33" s="11">
        <f>IF(I33="-"," ",(8/24))</f>
        <v>0.3333333333333333</v>
      </c>
      <c r="K33" s="11">
        <f>IF(B33=0," ",8)</f>
        <v>8</v>
      </c>
      <c r="L33" s="11"/>
      <c r="M33" s="12"/>
      <c r="N33" s="15"/>
      <c r="O33" s="97"/>
      <c r="P33" s="16"/>
    </row>
    <row r="34" spans="1:16" ht="12.75">
      <c r="A34" s="49">
        <f t="shared" si="1"/>
        <v>5</v>
      </c>
      <c r="B34" s="49">
        <f t="shared" si="2"/>
        <v>1</v>
      </c>
      <c r="C34" s="48">
        <v>43342</v>
      </c>
      <c r="D34" s="21" t="str">
        <f t="shared" si="3"/>
        <v>quinta</v>
      </c>
      <c r="E34" s="2">
        <f t="shared" si="0"/>
        <v>0</v>
      </c>
      <c r="F34" s="2">
        <f t="shared" si="0"/>
        <v>0</v>
      </c>
      <c r="G34" s="2">
        <f t="shared" si="0"/>
        <v>0</v>
      </c>
      <c r="H34" s="2">
        <f t="shared" si="0"/>
        <v>0</v>
      </c>
      <c r="I34" s="3">
        <f t="shared" si="4"/>
        <v>0</v>
      </c>
      <c r="J34" s="11">
        <f t="shared" si="5"/>
        <v>0.3333333333333333</v>
      </c>
      <c r="K34" s="11">
        <f t="shared" si="6"/>
        <v>8</v>
      </c>
      <c r="L34" s="11"/>
      <c r="M34" s="12"/>
      <c r="N34" s="15"/>
      <c r="O34" s="97"/>
      <c r="P34" s="17"/>
    </row>
    <row r="35" spans="1:16" ht="12.75">
      <c r="A35" s="49">
        <f t="shared" si="1"/>
        <v>6</v>
      </c>
      <c r="B35" s="49">
        <f t="shared" si="2"/>
        <v>1</v>
      </c>
      <c r="C35" s="48">
        <v>43343</v>
      </c>
      <c r="D35" s="21" t="str">
        <f t="shared" si="3"/>
        <v>sexta</v>
      </c>
      <c r="E35" s="2">
        <f t="shared" si="0"/>
        <v>0</v>
      </c>
      <c r="F35" s="2">
        <f t="shared" si="0"/>
        <v>0</v>
      </c>
      <c r="G35" s="2">
        <f t="shared" si="0"/>
        <v>0</v>
      </c>
      <c r="H35" s="2">
        <f t="shared" si="0"/>
        <v>0</v>
      </c>
      <c r="I35" s="3">
        <f t="shared" si="4"/>
        <v>0</v>
      </c>
      <c r="J35" s="11">
        <f t="shared" si="5"/>
        <v>0.3333333333333333</v>
      </c>
      <c r="K35" s="11">
        <f t="shared" si="6"/>
        <v>8</v>
      </c>
      <c r="L35" s="11"/>
      <c r="M35" s="11"/>
      <c r="N35" s="15"/>
      <c r="O35" s="98"/>
      <c r="P35" s="17"/>
    </row>
    <row r="36" spans="1:16" s="25" customFormat="1" ht="25.5">
      <c r="A36" s="22"/>
      <c r="B36" s="22"/>
      <c r="C36" s="23"/>
      <c r="D36" s="23" t="s">
        <v>3</v>
      </c>
      <c r="E36" s="23" t="s">
        <v>4</v>
      </c>
      <c r="F36" s="23" t="s">
        <v>5</v>
      </c>
      <c r="G36" s="23"/>
      <c r="H36" s="23"/>
      <c r="I36" s="23" t="s">
        <v>6</v>
      </c>
      <c r="J36" s="24"/>
      <c r="K36" s="24"/>
      <c r="L36" s="24"/>
      <c r="M36" s="23"/>
      <c r="N36" s="81" t="s">
        <v>19</v>
      </c>
      <c r="O36" s="81"/>
      <c r="P36" s="81"/>
    </row>
    <row r="37" spans="2:16" s="22" customFormat="1" ht="12.75">
      <c r="B37" s="22">
        <f>(E37+(E37/60))</f>
        <v>0.33888888888888885</v>
      </c>
      <c r="C37" s="26"/>
      <c r="D37" s="26">
        <f>SUM(B5:B35)</f>
        <v>23</v>
      </c>
      <c r="E37" s="27">
        <v>0.3333333333333333</v>
      </c>
      <c r="F37" s="28">
        <f>E37*D37</f>
        <v>7.666666666666666</v>
      </c>
      <c r="G37" s="29"/>
      <c r="H37" s="29"/>
      <c r="I37" s="28">
        <f>SUM(I5:I35)</f>
        <v>0</v>
      </c>
      <c r="J37" s="30">
        <f>SUM(J5:J35)</f>
        <v>7.666666666666663</v>
      </c>
      <c r="K37" s="30">
        <f>SUM(K5:K35)</f>
        <v>184</v>
      </c>
      <c r="L37" s="30"/>
      <c r="M37" s="29"/>
      <c r="N37" s="82" t="str">
        <f>IF(N38=0,"Correto","Pendente")</f>
        <v>Pendente</v>
      </c>
      <c r="O37" s="83"/>
      <c r="P37" s="84"/>
    </row>
    <row r="38" spans="2:16" s="22" customFormat="1" ht="12.75">
      <c r="B38" s="22">
        <f>B37*D37</f>
        <v>7.794444444444443</v>
      </c>
      <c r="C38" s="31"/>
      <c r="D38" s="32"/>
      <c r="E38" s="33"/>
      <c r="F38" s="33"/>
      <c r="G38" s="33"/>
      <c r="H38" s="33"/>
      <c r="I38" s="33"/>
      <c r="J38" s="34">
        <f>J37*24</f>
        <v>183.99999999999991</v>
      </c>
      <c r="K38" s="34"/>
      <c r="L38" s="34"/>
      <c r="M38" s="35"/>
      <c r="N38" s="47">
        <f>F37-I37</f>
        <v>7.666666666666666</v>
      </c>
      <c r="O38" s="36"/>
      <c r="P38" s="36"/>
    </row>
    <row r="39" spans="2:16" ht="22.5" customHeight="1">
      <c r="B39" s="18"/>
      <c r="C39" s="85" t="s">
        <v>57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7"/>
    </row>
  </sheetData>
  <sheetProtection/>
  <mergeCells count="9">
    <mergeCell ref="C1:P1"/>
    <mergeCell ref="N3:P3"/>
    <mergeCell ref="O4:O35"/>
    <mergeCell ref="C39:P39"/>
    <mergeCell ref="N37:P37"/>
    <mergeCell ref="N36:P36"/>
    <mergeCell ref="C2:L2"/>
    <mergeCell ref="C3:I3"/>
    <mergeCell ref="L3:M3"/>
  </mergeCells>
  <dataValidations count="2">
    <dataValidation type="list" allowBlank="1" showInputMessage="1" showErrorMessage="1" sqref="L7:M11 L14:M18 L21:M25 L28:M32 L35:M35">
      <formula1>Atividade</formula1>
    </dataValidation>
    <dataValidation type="list" allowBlank="1" showInputMessage="1" showErrorMessage="1" sqref="L33:M33">
      <formula1>sábado_letivo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7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Wanda;Deborah Leão</dc:creator>
  <cp:keywords/>
  <dc:description/>
  <cp:lastModifiedBy>Deborah Leao Sousa Silva</cp:lastModifiedBy>
  <cp:lastPrinted>2015-06-10T17:37:45Z</cp:lastPrinted>
  <dcterms:created xsi:type="dcterms:W3CDTF">2013-10-07T18:38:34Z</dcterms:created>
  <dcterms:modified xsi:type="dcterms:W3CDTF">2018-02-16T20:03:51Z</dcterms:modified>
  <cp:category/>
  <cp:version/>
  <cp:contentType/>
  <cp:contentStatus/>
</cp:coreProperties>
</file>